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79" documentId="120_S{2AC9BD13-BADA-5192-A53E-5A8FF88502F6}" xr6:coauthVersionLast="47" xr6:coauthVersionMax="47" xr10:uidLastSave="{6990F743-A791-4D9C-B7D6-93E9E671AC8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8" i="1"/>
  <c r="G8" i="1"/>
  <c r="I8" i="1"/>
  <c r="J8" i="1"/>
  <c r="L8" i="1"/>
  <c r="B9" i="1"/>
  <c r="G9" i="1"/>
  <c r="I9" i="1"/>
  <c r="J9" i="1"/>
  <c r="L9" i="1"/>
  <c r="B10" i="1"/>
  <c r="G10" i="1"/>
  <c r="I10" i="1"/>
  <c r="J10" i="1"/>
  <c r="L10"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<sst xmlns="http://schemas.openxmlformats.org/spreadsheetml/2006/main" count="180313" uniqueCount="39141">
  <si>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</si>
  <si>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</si>
  <si>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</si>
  <si>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</si>
  <si>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</si>
  <si>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</si>
  <si>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</si>
  <si>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</si>
  <si>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</si>
  <si>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</si>
  <si>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</si>
  <si>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</si>
  <si>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</si>
  <si>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</si>
  <si>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</si>
  <si>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</si>
  <si>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</si>
  <si>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</si>
  <si>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</si>
  <si>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</si>
  <si>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</si>
  <si>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</si>
  <si>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</si>
  <si>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</si>
  <si>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</si>
  <si>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</si>
  <si>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</si>
  <si>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</si>
  <si>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</si>
  <si>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</si>
  <si>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</si>
  <si>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</si>
  <si>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</si>
  <si>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</si>
  <si>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</si>
  <si>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</si>
  <si>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</si>
  <si>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</si>
  <si>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</si>
  <si>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</si>
  <si>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</si>
  <si>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</si>
  <si>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</si>
  <si>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</si>
  <si>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</si>
  <si>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</si>
  <si>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</si>
  <si>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</si>
  <si>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</si>
  <si>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</si>
  <si>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</si>
  <si>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</si>
  <si>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</si>
  <si>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</si>
  <si>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</si>
  <si>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</si>
  <si>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</si>
  <si>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</si>
  <si>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</si>
  <si>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</si>
  <si>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</si>
  <si>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</si>
  <si>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</si>
  <si>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</si>
  <si>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</si>
  <si>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</si>
  <si>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</si>
  <si>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</si>
  <si>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</si>
  <si>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</si>
  <si>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</si>
  <si>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</si>
  <si>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</si>
  <si>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</si>
  <si>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</si>
  <si>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</si>
  <si>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</si>
  <si>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</si>
  <si>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</si>
  <si>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</si>
  <si>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</si>
  <si>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</si>
  <si>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</si>
  <si>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</si>
  <si>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</si>
  <si>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</si>
  <si>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</si>
  <si>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</si>
  <si>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</si>
  <si>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</si>
  <si>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</si>
  <si>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</si>
  <si>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</si>
  <si>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</si>
  <si>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</si>
  <si>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</si>
  <si>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</si>
  <si>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</si>
  <si>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</si>
  <si>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</si>
  <si>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</si>
  <si>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</si>
  <si>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</si>
  <si>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</si>
  <si>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</si>
  <si>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</si>
  <si>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</si>
  <si>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</si>
  <si>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</si>
  <si>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</si>
  <si>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</si>
  <si>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</si>
  <si>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</si>
  <si>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</si>
  <si>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</si>
  <si>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</si>
  <si>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</si>
  <si>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</si>
  <si>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</si>
  <si>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</si>
  <si>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</si>
  <si>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</si>
  <si>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</si>
  <si>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</si>
  <si>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</si>
  <si>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</si>
  <si>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</si>
  <si>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</si>
  <si>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</si>
  <si>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</si>
  <si>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</si>
  <si>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</si>
  <si>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</si>
  <si>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</si>
  <si>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</si>
  <si>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</si>
  <si>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</si>
  <si>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</si>
  <si>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</si>
  <si>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</si>
  <si>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</si>
  <si>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</si>
  <si>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</si>
  <si>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</si>
  <si>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</si>
  <si>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</si>
  <si>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</si>
  <si>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</si>
  <si>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</si>
  <si>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</si>
  <si>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</si>
  <si>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</si>
  <si>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</si>
  <si>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</si>
  <si>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</si>
  <si>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</si>
  <si>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</si>
  <si>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</si>
  <si>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</si>
  <si>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</si>
  <si>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</si>
  <si>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</si>
  <si>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</si>
  <si>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</si>
  <si>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</si>
  <si>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</si>
  <si>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</si>
  <si>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</si>
  <si>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</si>
  <si>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</si>
  <si>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</si>
  <si>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</si>
  <si>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</si>
  <si>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</si>
  <si>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</si>
  <si>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</si>
  <si>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</si>
  <si>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</si>
  <si>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</si>
  <si>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</si>
  <si>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</si>
  <si>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</si>
  <si>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</si>
  <si>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</si>
  <si>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</si>
  <si>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</si>
  <si>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</si>
  <si>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</si>
  <si>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</si>
  <si>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</si>
  <si>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</si>
  <si>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</si>
  <si>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</si>
  <si>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</si>
  <si>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</si>
  <si>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</si>
  <si>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</si>
  <si>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</si>
  <si>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</si>
  <si>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</si>
  <si>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</si>
  <si>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</si>
  <si>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</si>
  <si>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</si>
  <si>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</si>
  <si>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</si>
  <si>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</si>
  <si>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</si>
  <si>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</si>
  <si>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</si>
  <si>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</si>
  <si>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</si>
  <si>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</si>
  <si>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</si>
  <si>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</si>
  <si>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</si>
  <si>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</si>
  <si>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</si>
  <si>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</si>
  <si>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</si>
  <si>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</si>
  <si>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</si>
  <si>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</si>
  <si>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</si>
  <si>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</si>
  <si>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</si>
  <si>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</si>
  <si>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</si>
  <si>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</si>
  <si>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</si>
  <si>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</si>
  <si>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</si>
  <si>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</si>
  <si>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</si>
  <si>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</si>
  <si>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</si>
  <si>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</si>
  <si>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</si>
  <si>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</si>
  <si>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</si>
  <si>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</si>
  <si>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</si>
  <si>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</si>
  <si>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</si>
  <si>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</si>
  <si>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</si>
  <si>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</si>
  <si>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</si>
  <si>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</si>
  <si>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</si>
  <si>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</si>
  <si>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</si>
  <si>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</si>
  <si>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</si>
  <si>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</si>
  <si>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</si>
  <si>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</si>
  <si>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</si>
  <si>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</si>
  <si>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</si>
  <si>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</si>
  <si>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</si>
  <si>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</si>
  <si>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</si>
  <si>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</si>
  <si>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</si>
  <si>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</si>
  <si>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</si>
  <si>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</si>
  <si>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</si>
  <si>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</si>
  <si>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</si>
  <si>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</si>
  <si>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</si>
  <si>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</si>
  <si>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</si>
  <si>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</si>
  <si>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</si>
  <si>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</si>
  <si>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</si>
  <si>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</si>
  <si>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</si>
  <si>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</si>
  <si>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</si>
  <si>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</si>
  <si>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</si>
  <si>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</si>
  <si>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</si>
  <si>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</si>
  <si>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</si>
  <si>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</si>
  <si>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</si>
  <si>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</si>
  <si>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</si>
  <si>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</si>
  <si>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</si>
  <si>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</si>
  <si>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</si>
  <si>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</si>
  <si>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</si>
  <si>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</si>
  <si>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</si>
  <si>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</si>
  <si>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</si>
  <si>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</si>
  <si>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</si>
  <si>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</si>
  <si>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</si>
  <si>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</si>
  <si>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</si>
  <si>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</si>
  <si>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</si>
  <si>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</si>
  <si>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</si>
  <si>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</si>
  <si>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</si>
  <si>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</si>
  <si>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</si>
  <si>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</si>
  <si>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</si>
  <si>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</si>
  <si>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</si>
  <si>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</si>
  <si>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</si>
  <si>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</si>
  <si>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</si>
  <si>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</si>
  <si>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</si>
  <si>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</si>
  <si>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</si>
  <si>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</si>
  <si>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</si>
  <si>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</si>
  <si>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</si>
  <si>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</si>
  <si>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</si>
  <si>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</si>
  <si>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</si>
  <si>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</si>
  <si>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</si>
  <si>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</si>
  <si>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</si>
  <si>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</si>
  <si>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</si>
  <si>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</si>
  <si>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</si>
  <si>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</si>
  <si>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</si>
  <si>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</si>
  <si>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</si>
  <si>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</si>
  <si>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</si>
  <si>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</si>
  <si>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</si>
  <si>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</si>
  <si>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</si>
  <si>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</si>
  <si>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</si>
  <si>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</si>
  <si>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</si>
  <si>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</si>
  <si>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</si>
  <si>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</si>
  <si>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</si>
  <si>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</si>
  <si>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</si>
  <si>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</si>
  <si>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</si>
  <si>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</si>
  <si>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</si>
  <si>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</si>
  <si>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</si>
  <si>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</si>
  <si>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</si>
  <si>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</si>
  <si>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</si>
  <si>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</si>
  <si>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</si>
  <si>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</si>
  <si>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</si>
  <si>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</si>
  <si>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</si>
  <si>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</si>
  <si>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</si>
  <si>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</si>
  <si>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</si>
  <si>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</si>
  <si>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</si>
  <si>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</si>
  <si>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</si>
  <si>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</si>
  <si>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</si>
  <si>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</si>
  <si>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</si>
  <si>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</si>
  <si>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</si>
  <si>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</si>
  <si>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</si>
  <si>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</si>
  <si>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</si>
  <si>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</si>
  <si>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</si>
  <si>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</si>
  <si>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</si>
  <si>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</si>
  <si>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</si>
  <si>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</si>
  <si>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</si>
  <si>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</si>
  <si>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</si>
  <si>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</si>
  <si>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</si>
  <si>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</si>
  <si>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</si>
  <si>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</si>
  <si>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</si>
  <si>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</si>
  <si>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</si>
  <si>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</si>
  <si>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</si>
  <si>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</si>
  <si>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</si>
  <si>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</si>
  <si>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</si>
  <si>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</si>
  <si>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</si>
  <si>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</si>
  <si>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</si>
  <si>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</si>
  <si>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</si>
  <si>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</si>
  <si>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</si>
  <si>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</si>
  <si>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</si>
  <si>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</si>
  <si>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</si>
  <si>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</si>
  <si>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</si>
  <si>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</si>
  <si>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</si>
  <si>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</si>
  <si>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</si>
  <si>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</si>
  <si>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</si>
  <si>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</si>
  <si>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</si>
  <si>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</si>
  <si>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</si>
  <si>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</si>
  <si>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</si>
  <si>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</si>
  <si>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</si>
  <si>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</si>
  <si>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</si>
  <si>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</si>
  <si>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</si>
  <si>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</si>
  <si>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</si>
  <si>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</si>
  <si>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</si>
  <si>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</si>
  <si>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</si>
  <si>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</si>
  <si>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</si>
  <si>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</si>
  <si>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</si>
  <si>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</si>
  <si>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</si>
  <si>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</si>
  <si>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</si>
  <si>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</si>
  <si>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</si>
  <si>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</si>
  <si>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</si>
  <si>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</si>
  <si>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</si>
  <si>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</si>
  <si>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</si>
  <si>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</si>
  <si>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</si>
  <si>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</si>
  <si>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</si>
  <si>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</si>
  <si>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</si>
  <si>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</si>
  <si>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</si>
  <si>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</si>
  <si>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</si>
  <si>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</si>
  <si>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</si>
  <si>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</si>
  <si>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</si>
  <si>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</si>
  <si>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</si>
  <si>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</si>
  <si>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</si>
  <si>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</si>
  <si>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</si>
  <si>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</si>
  <si>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</si>
  <si>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</si>
  <si>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</si>
  <si>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</si>
  <si>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</si>
  <si>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</si>
  <si>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</si>
  <si>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</si>
  <si>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</si>
  <si>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</si>
  <si>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</si>
  <si>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</si>
  <si>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</si>
  <si>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</si>
  <si>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</si>
  <si>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</si>
  <si>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</si>
  <si>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</si>
  <si>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</si>
  <si>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</si>
  <si>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</si>
  <si>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</si>
  <si>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</si>
  <si>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</si>
  <si>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</si>
  <si>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</si>
  <si>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</si>
  <si>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</si>
  <si>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</si>
  <si>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</si>
  <si>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</si>
  <si>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</si>
  <si>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</si>
  <si>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</si>
  <si>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</si>
  <si>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</si>
  <si>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</si>
  <si>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</si>
  <si>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</si>
  <si>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</si>
  <si>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</si>
  <si>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</si>
  <si>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</si>
  <si>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</si>
  <si>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</si>
  <si>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</si>
  <si>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</si>
  <si>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</si>
  <si>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</si>
  <si>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</si>
  <si>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</si>
  <si>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</si>
  <si>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</si>
  <si>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</si>
  <si>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</si>
  <si>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</si>
  <si>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</si>
  <si>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</si>
  <si>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</si>
  <si>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</si>
  <si>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</si>
  <si>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</si>
  <si>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</si>
  <si>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</si>
  <si>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</si>
  <si>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</si>
  <si>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</si>
  <si>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</si>
  <si>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</si>
  <si>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</si>
  <si>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</si>
  <si>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</si>
  <si>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</si>
  <si>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</si>
  <si>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</si>
  <si>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</si>
  <si>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</si>
  <si>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</si>
  <si>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</si>
  <si>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</si>
  <si>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</si>
  <si>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</si>
  <si>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</si>
  <si>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</si>
  <si>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</si>
  <si>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</si>
  <si>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</si>
  <si>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</si>
  <si>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</si>
  <si>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</si>
  <si>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</si>
  <si>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</si>
  <si>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</si>
  <si>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</si>
  <si>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</si>
  <si>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</si>
  <si>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</si>
  <si>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</si>
  <si>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</si>
  <si>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</si>
  <si>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</si>
  <si>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</si>
  <si>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</si>
  <si>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</si>
  <si>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</si>
  <si>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</si>
  <si>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</si>
  <si>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</si>
  <si>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</si>
  <si>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</si>
  <si>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</si>
  <si>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</si>
  <si>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</si>
  <si>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</si>
  <si>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</si>
  <si>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</si>
  <si>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</si>
  <si>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</si>
  <si>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</si>
  <si>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</si>
  <si>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</si>
  <si>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</si>
  <si>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</si>
  <si>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</si>
  <si>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</si>
  <si>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</si>
  <si>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</si>
  <si>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</si>
  <si>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</si>
  <si>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</si>
  <si>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</si>
  <si>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</si>
  <si>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</si>
  <si>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</si>
  <si>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</si>
  <si>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</si>
  <si>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</si>
  <si>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</si>
  <si>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</si>
  <si>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</si>
  <si>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</si>
  <si>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</si>
  <si>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</si>
  <si>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</si>
  <si>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</si>
  <si>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</si>
  <si>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</si>
  <si>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</si>
  <si>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</si>
  <si>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</si>
  <si>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</si>
  <si>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</si>
  <si>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</si>
  <si>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</si>
  <si>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</si>
  <si>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</si>
  <si>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</si>
  <si>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</si>
  <si>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</si>
  <si>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</si>
  <si>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</si>
  <si>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</si>
  <si>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</si>
  <si>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</si>
  <si>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</si>
  <si>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</si>
  <si>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</si>
  <si>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</si>
  <si>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</si>
  <si>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</si>
  <si>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</si>
  <si>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</si>
  <si>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</si>
  <si>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</si>
  <si>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</si>
  <si>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</si>
  <si>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</si>
  <si>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</si>
  <si>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</si>
  <si>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</si>
  <si>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</si>
  <si>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</si>
  <si>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</si>
  <si>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</si>
  <si>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</si>
  <si>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</si>
  <si>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</si>
  <si>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</si>
  <si>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</si>
  <si>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</si>
  <si>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</si>
  <si>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</si>
  <si>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</si>
  <si>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</si>
  <si>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</si>
  <si>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</si>
  <si>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</si>
  <si>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</si>
  <si>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</si>
  <si>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</si>
  <si>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</si>
  <si>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</si>
  <si>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</si>
  <si>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</si>
  <si>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</si>
  <si>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</si>
  <si>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</si>
  <si>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</si>
  <si>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</si>
  <si>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</si>
  <si>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</si>
  <si>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</si>
  <si>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</si>
  <si>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</si>
  <si>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</si>
  <si>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</si>
  <si>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</si>
  <si>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</si>
  <si>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</si>
  <si>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</si>
  <si>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</si>
  <si>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</si>
  <si>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</si>
  <si>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</si>
  <si>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</si>
  <si>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</si>
  <si>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</si>
  <si>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</si>
  <si>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</si>
  <si>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</si>
  <si>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</si>
  <si>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</si>
  <si>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</si>
  <si>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</si>
  <si>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</si>
  <si>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</si>
  <si>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</si>
  <si>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</si>
  <si>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</si>
  <si>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</si>
  <si>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</si>
  <si>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</si>
  <si>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</si>
  <si>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</si>
  <si>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</si>
  <si>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</si>
  <si>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</si>
  <si>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</si>
  <si>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</si>
  <si>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</si>
  <si>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</si>
  <si>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</si>
  <si>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</si>
  <si>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</si>
  <si>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</si>
  <si>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</si>
  <si>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</si>
  <si>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</si>
  <si>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</si>
  <si>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</si>
  <si>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</si>
  <si>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</si>
  <si>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</si>
  <si>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</si>
  <si>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</si>
  <si>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</si>
  <si>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</si>
  <si>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</si>
  <si>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</si>
  <si>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</si>
  <si>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</si>
  <si>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</si>
  <si>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</si>
  <si>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</si>
  <si>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</si>
  <si>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</si>
  <si>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</si>
  <si>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</si>
  <si>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</si>
  <si>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</si>
  <si>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</si>
  <si>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</si>
  <si>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</si>
  <si>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</si>
  <si>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</si>
  <si>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</si>
  <si>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</si>
  <si>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</si>
  <si>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</si>
  <si>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</si>
  <si>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</si>
  <si>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</si>
  <si>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</si>
  <si>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</si>
  <si>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</si>
  <si>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</si>
  <si>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</si>
  <si>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</si>
  <si>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</si>
  <si>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</si>
  <si>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</si>
  <si>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</si>
  <si>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</si>
  <si>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</si>
  <si>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</si>
  <si>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</si>
  <si>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</si>
  <si>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</si>
  <si>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</si>
  <si>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</si>
  <si>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</si>
  <si>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</si>
  <si>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</si>
  <si>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</si>
  <si>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</si>
  <si>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</si>
  <si>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</si>
  <si>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</si>
  <si>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</si>
  <si>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</si>
  <si>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</si>
  <si>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</si>
  <si>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</si>
  <si>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</si>
  <si>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</si>
  <si>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</si>
  <si>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</si>
  <si>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</si>
  <si>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</si>
  <si>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</si>
  <si>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</si>
  <si>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</si>
  <si>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</si>
  <si>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</si>
  <si>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</si>
  <si>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</si>
  <si>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</si>
  <si>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</si>
  <si>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</si>
  <si>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</si>
  <si>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</si>
  <si>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</si>
  <si>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</si>
  <si>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</si>
  <si>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</si>
  <si>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</si>
  <si>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</si>
  <si>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</si>
  <si>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</si>
  <si>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</si>
  <si>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</si>
  <si>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</si>
  <si>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</si>
  <si>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</si>
  <si>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</si>
  <si>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</si>
  <si>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</si>
  <si>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</si>
  <si>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</si>
  <si>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</si>
  <si>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</si>
  <si>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</si>
  <si>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</si>
  <si>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</si>
  <si>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</si>
  <si>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</si>
  <si>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</si>
  <si>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</si>
  <si>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</si>
  <si>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</si>
  <si>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</si>
  <si>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</si>
  <si>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</si>
  <si>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</si>
  <si>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</si>
  <si>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</si>
  <si>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</si>
  <si>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</si>
  <si>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</si>
  <si>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</si>
  <si>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</si>
  <si>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</si>
  <si>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</si>
  <si>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</si>
  <si>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</si>
  <si>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</si>
  <si>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</si>
  <si>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</si>
  <si>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</si>
  <si>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</si>
  <si>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</si>
  <si>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</si>
  <si>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</si>
  <si>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</si>
  <si>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</si>
  <si>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</si>
  <si>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</si>
  <si>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</si>
  <si>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</si>
  <si>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</si>
  <si>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</si>
  <si>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</si>
  <si>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</si>
  <si>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</si>
  <si>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</si>
  <si>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</si>
  <si>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</si>
  <si>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</si>
  <si>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</si>
  <si>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</si>
  <si>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</si>
  <si>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</si>
  <si>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</si>
  <si>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</si>
  <si>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</si>
  <si>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</si>
  <si>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</si>
  <si>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</si>
  <si>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</si>
  <si>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</si>
  <si>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</si>
  <si>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</si>
  <si>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</si>
  <si>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</si>
  <si>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</si>
  <si>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</si>
  <si>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</si>
  <si>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</si>
  <si>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</si>
  <si>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</si>
  <si>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</si>
  <si>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</si>
  <si>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</si>
  <si>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</si>
  <si>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</si>
  <si>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</si>
  <si>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</si>
  <si>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</si>
  <si>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</si>
  <si>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</si>
  <si>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</si>
  <si>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</si>
  <si>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</si>
  <si>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</si>
  <si>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</si>
  <si>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</si>
  <si>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</si>
  <si>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</si>
  <si>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</si>
  <si>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</si>
  <si>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</si>
  <si>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</si>
  <si>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</si>
  <si>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</si>
  <si>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</si>
  <si>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</si>
  <si>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</si>
  <si>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</si>
  <si>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</si>
  <si>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</si>
  <si>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</si>
  <si>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</si>
  <si>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</si>
  <si>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</si>
  <si>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</si>
  <si>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</si>
  <si>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</si>
  <si>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</si>
  <si>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</si>
  <si>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</si>
  <si>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</si>
  <si>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</si>
  <si>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</si>
  <si>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</si>
  <si>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</si>
  <si>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</si>
  <si>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</si>
  <si>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</si>
  <si>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</si>
  <si>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</si>
  <si>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</si>
  <si>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</si>
  <si>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</si>
  <si>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</si>
  <si>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</si>
  <si>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</si>
  <si>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</si>
  <si>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</si>
  <si>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</si>
  <si>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</si>
  <si>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</si>
  <si>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</si>
  <si>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</si>
  <si>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</si>
  <si>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</si>
  <si>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</si>
  <si>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</si>
  <si>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</si>
  <si>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</si>
  <si>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</si>
  <si>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</si>
  <si>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</si>
  <si>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</si>
  <si>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</si>
  <si>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</si>
  <si>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</si>
  <si>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</si>
  <si>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</si>
  <si>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</si>
  <si>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</si>
  <si>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</si>
  <si>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</si>
  <si>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</si>
  <si>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</si>
  <si>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</si>
  <si>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</si>
  <si>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</si>
  <si>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</si>
  <si>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</si>
  <si>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</si>
  <si>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</si>
  <si>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</si>
  <si>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</si>
  <si>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</si>
  <si>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</si>
  <si>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</si>
  <si>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</si>
  <si>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</si>
  <si>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</si>
  <si>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</si>
  <si>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</si>
  <si>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</si>
  <si>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</si>
  <si>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</si>
  <si>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</si>
  <si>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</si>
  <si>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</si>
  <si>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</si>
  <si>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</si>
  <si>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</si>
  <si>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</si>
  <si>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</si>
  <si>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</si>
  <si>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</si>
  <si>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</si>
  <si>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</si>
  <si>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</si>
  <si>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</si>
  <si>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</si>
  <si>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</si>
  <si>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</si>
  <si>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</si>
  <si>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</si>
  <si>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</si>
  <si>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</si>
  <si>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</si>
  <si>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</si>
  <si>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</si>
  <si>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</si>
  <si>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</si>
  <si>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</si>
  <si>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</si>
  <si>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</si>
  <si>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</si>
  <si>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</si>
  <si>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</si>
  <si>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</si>
  <si>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</si>
  <si>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</si>
  <si>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</si>
  <si>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</si>
  <si>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</si>
  <si>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</si>
  <si>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</si>
  <si>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</si>
  <si>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</si>
  <si>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</si>
  <si>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</si>
  <si>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</si>
  <si>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</si>
  <si>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</si>
  <si>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</si>
  <si>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</si>
  <si>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</si>
  <si>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</si>
  <si>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</si>
  <si>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</si>
  <si>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</si>
  <si>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</si>
  <si>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</si>
  <si>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</si>
  <si>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</si>
  <si>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</si>
  <si>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</si>
  <si>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</si>
  <si>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</si>
  <si>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</si>
  <si>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</si>
  <si>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</si>
  <si>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</si>
  <si>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</si>
  <si>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</si>
  <si>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</si>
  <si>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</si>
  <si>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</si>
  <si>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</si>
  <si>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</si>
  <si>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</si>
  <si>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</si>
  <si>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</si>
  <si>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</si>
  <si>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</si>
  <si>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</si>
  <si>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</si>
  <si>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</si>
  <si>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</si>
  <si>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</si>
  <si>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</si>
  <si>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</si>
  <si>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</si>
  <si>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</si>
  <si>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</si>
  <si>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</si>
  <si>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</si>
  <si>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</si>
  <si>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</si>
  <si>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</si>
  <si>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</si>
  <si>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</si>
  <si>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</si>
  <si>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</si>
  <si>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</si>
  <si>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</si>
  <si>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</si>
  <si>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</si>
  <si>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</si>
  <si>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</si>
  <si>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</si>
  <si>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</si>
  <si>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</si>
  <si>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</si>
  <si>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</si>
  <si>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</si>
  <si>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</si>
  <si>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</si>
  <si>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</si>
  <si>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</si>
  <si>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</si>
  <si>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</si>
  <si>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</si>
  <si>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</si>
  <si>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</si>
  <si>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</si>
  <si>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</si>
  <si>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</si>
  <si>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</si>
  <si>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</si>
  <si>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</si>
  <si>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</si>
  <si>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</si>
  <si>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</si>
  <si>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</si>
  <si>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</si>
  <si>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</si>
  <si>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</si>
  <si>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</si>
  <si>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</si>
  <si>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</si>
  <si>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</si>
  <si>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</si>
  <si>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</si>
  <si>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</si>
  <si>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</si>
  <si>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</si>
  <si>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</si>
  <si>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</si>
  <si>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</si>
  <si>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</si>
  <si>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</si>
  <si>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</si>
  <si>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</si>
  <si>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</si>
  <si>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</si>
  <si>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</si>
  <si>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</si>
  <si>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</si>
  <si>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</si>
  <si>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</si>
  <si>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</si>
  <si>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</si>
  <si>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</si>
  <si>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</si>
  <si>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</si>
  <si>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</si>
  <si>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</si>
  <si>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</si>
  <si>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</si>
  <si>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</si>
  <si>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</si>
  <si>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</si>
  <si>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</si>
  <si>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</si>
  <si>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</si>
  <si>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</si>
  <si>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</si>
  <si>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</si>
  <si>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</si>
  <si>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</si>
  <si>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</si>
  <si>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</si>
  <si>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</si>
  <si>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</si>
  <si>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</si>
  <si>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</si>
  <si>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</si>
  <si>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</si>
  <si>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</si>
  <si>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</si>
  <si>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</si>
  <si>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</si>
  <si>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</si>
  <si>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</si>
  <si>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</si>
  <si>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</si>
  <si>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</si>
  <si>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</si>
  <si>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</si>
  <si>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</si>
  <si>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</si>
  <si>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</si>
  <si>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</si>
  <si>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</si>
  <si>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</si>
  <si>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</si>
  <si>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</si>
  <si>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</si>
  <si>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</si>
  <si>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</si>
  <si>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</si>
  <si>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</si>
  <si>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</si>
  <si>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</si>
  <si>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</si>
  <si>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</si>
  <si>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</si>
  <si>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</si>
  <si>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</si>
  <si>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</si>
  <si>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</si>
  <si>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</si>
  <si>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</si>
  <si>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</si>
  <si>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</si>
  <si>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</si>
  <si>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</si>
  <si>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</si>
  <si>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</si>
  <si>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</si>
  <si>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</si>
  <si>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</si>
  <si>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</si>
  <si>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</si>
  <si>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</si>
  <si>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</si>
  <si>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</si>
  <si>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</si>
  <si>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</si>
  <si>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</si>
  <si>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</si>
  <si>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</si>
  <si>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</si>
  <si>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</si>
  <si>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</si>
  <si>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</si>
  <si>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</si>
  <si>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</si>
  <si>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</si>
  <si>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</si>
  <si>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</si>
  <si>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</si>
  <si>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</si>
  <si>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</si>
  <si>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</si>
  <si>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</si>
  <si>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</si>
  <si>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</si>
  <si>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</si>
  <si>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</si>
  <si>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</si>
  <si>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</si>
  <si>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</si>
  <si>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</si>
  <si>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</si>
  <si>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</si>
  <si>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</si>
  <si>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</si>
  <si>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</si>
  <si>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</si>
  <si>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</si>
  <si>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</si>
  <si>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</si>
  <si>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</si>
  <si>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</si>
  <si>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</si>
  <si>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</si>
  <si>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</si>
  <si>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</si>
  <si>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</si>
  <si>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</si>
  <si>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</si>
  <si>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</si>
  <si>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</si>
  <si>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</si>
  <si>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</si>
  <si>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</si>
  <si>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</si>
  <si>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</si>
  <si>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</si>
  <si>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</si>
  <si>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</si>
  <si>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</si>
  <si>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</si>
  <si>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</si>
  <si>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</si>
  <si>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</si>
  <si>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</si>
  <si>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</si>
  <si>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</si>
  <si>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</si>
  <si>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</si>
  <si>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</si>
  <si>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</si>
  <si>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</si>
  <si>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</si>
  <si>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</si>
  <si>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</si>
  <si>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</si>
  <si>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</si>
  <si>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</si>
  <si>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</si>
  <si>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</si>
  <si>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</si>
  <si>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</si>
  <si>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</si>
  <si>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</si>
  <si>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</si>
  <si>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</si>
  <si>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</si>
  <si>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</si>
  <si>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</si>
  <si>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</si>
  <si>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</si>
  <si>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</si>
  <si>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</si>
  <si>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</si>
  <si>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</si>
  <si>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</si>
  <si>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</si>
  <si>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</si>
  <si>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</si>
  <si>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</si>
  <si>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</si>
  <si>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</si>
  <si>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</si>
  <si>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</si>
  <si>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</si>
  <si>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</si>
  <si>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</si>
  <si>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</si>
  <si>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</si>
  <si>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</si>
  <si>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</si>
  <si>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</si>
  <si>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</si>
  <si>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</si>
  <si>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</si>
  <si>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</si>
  <si>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</si>
  <si>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</si>
  <si>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</si>
  <si>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</si>
  <si>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</si>
  <si>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</si>
  <si>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</si>
  <si>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</si>
  <si>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</si>
  <si>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</si>
  <si>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</si>
  <si>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</si>
  <si>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</si>
  <si>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</si>
  <si>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</si>
  <si>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</si>
  <si>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</si>
  <si>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</si>
  <si>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</si>
  <si>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</si>
  <si>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</si>
  <si>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</si>
  <si>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</si>
  <si>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</si>
  <si>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</si>
  <si>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</si>
  <si>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</si>
  <si>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</si>
  <si>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</si>
  <si>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</si>
  <si>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</si>
  <si>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</si>
  <si>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</si>
  <si>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</si>
  <si>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</si>
  <si>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</si>
  <si>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</si>
  <si>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</si>
  <si>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</si>
  <si>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</si>
  <si>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</si>
  <si>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</si>
  <si>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</si>
  <si>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</si>
  <si>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</si>
  <si>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</si>
  <si>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</si>
  <si>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</si>
  <si>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</si>
  <si>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</si>
  <si>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</si>
  <si>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</si>
  <si>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</si>
  <si>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</si>
  <si>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</si>
  <si>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</si>
  <si>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</si>
  <si>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</si>
  <si>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</si>
  <si>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</si>
  <si>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</si>
  <si>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</si>
  <si>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</si>
  <si>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</si>
  <si>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</si>
  <si>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</si>
  <si>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</si>
  <si>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</si>
  <si>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</si>
  <si>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</si>
  <si>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</si>
  <si>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</si>
  <si>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</si>
  <si>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</si>
  <si>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</si>
  <si>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</si>
  <si>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</si>
  <si>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</si>
  <si>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</si>
  <si>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</si>
  <si>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</si>
  <si>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</si>
  <si>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</si>
  <si>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</si>
  <si>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</si>
  <si>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</si>
  <si>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</si>
  <si>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</si>
  <si>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</si>
  <si>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</si>
  <si>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</si>
  <si>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</si>
  <si>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</si>
  <si>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</si>
  <si>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</si>
  <si>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</si>
  <si>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</si>
  <si>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</si>
  <si>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</si>
  <si>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</si>
  <si>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</si>
  <si>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</si>
  <si>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</si>
  <si>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</si>
  <si>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</si>
  <si>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</si>
  <si>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</si>
  <si>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</si>
  <si>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</si>
  <si>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</si>
  <si>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</si>
  <si>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</si>
  <si>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</si>
  <si>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</si>
  <si>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</si>
  <si>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</si>
  <si>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</si>
  <si>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</si>
  <si>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</si>
  <si>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</si>
  <si>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</si>
  <si>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</si>
  <si>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</si>
  <si>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</si>
  <si>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</si>
  <si>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</si>
  <si>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</si>
  <si>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</si>
  <si>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</si>
  <si>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</si>
  <si>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</si>
  <si>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</si>
  <si>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</si>
  <si>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</si>
  <si>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</si>
  <si>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</si>
  <si>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</si>
  <si>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</si>
  <si>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</si>
  <si>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</si>
  <si>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</si>
  <si>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</si>
  <si>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</si>
  <si>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</si>
  <si>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</si>
  <si>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</si>
  <si>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</si>
  <si>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</si>
  <si>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</si>
  <si>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</si>
  <si>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</si>
  <si>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</si>
  <si>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</si>
  <si>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</si>
  <si>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</si>
  <si>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</si>
  <si>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</si>
  <si>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</si>
  <si>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</si>
  <si>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</si>
  <si>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</si>
  <si>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</si>
  <si>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</si>
  <si>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</si>
  <si>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</si>
  <si>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</si>
  <si>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</si>
  <si>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</si>
  <si>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</si>
  <si>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</si>
  <si>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</si>
  <si>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</si>
  <si>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</si>
  <si>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</si>
  <si>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</si>
  <si>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</si>
  <si>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</si>
  <si>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</si>
  <si>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</si>
  <si>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</si>
  <si>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</si>
  <si>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</si>
  <si>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</si>
  <si>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</si>
  <si>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</si>
  <si>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</si>
  <si>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</si>
  <si>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</si>
  <si>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</si>
  <si>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</si>
  <si>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</si>
  <si>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</si>
  <si>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</si>
  <si>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</si>
  <si>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</si>
  <si>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</si>
  <si>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</si>
  <si>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</si>
  <si>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</si>
  <si>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</si>
  <si>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</si>
  <si>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</si>
  <si>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</si>
  <si>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</si>
  <si>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</si>
  <si>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</si>
  <si>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</si>
  <si>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</si>
  <si>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</si>
  <si>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</si>
  <si>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</si>
  <si>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</si>
  <si>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</si>
  <si>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</si>
  <si>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</si>
  <si>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</si>
  <si>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</si>
  <si>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</si>
  <si>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</si>
  <si>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</si>
  <si>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</si>
  <si>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</si>
  <si>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</si>
  <si>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</si>
  <si>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</si>
  <si>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</si>
  <si>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</si>
  <si>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</si>
  <si>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</si>
  <si>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</si>
  <si>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</si>
  <si>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</si>
  <si>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</si>
  <si>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</si>
  <si>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</si>
  <si>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</si>
  <si>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</si>
  <si>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</si>
  <si>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</si>
  <si>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</si>
  <si>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</si>
  <si>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</si>
  <si>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</si>
  <si>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</si>
  <si>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</si>
  <si>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</si>
  <si>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</si>
  <si>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</si>
  <si>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</si>
  <si>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</si>
  <si>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</si>
  <si>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</si>
  <si>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</si>
  <si>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</si>
  <si>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</si>
  <si>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</si>
  <si>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</si>
  <si>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</si>
  <si>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</si>
  <si>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</si>
  <si>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</si>
  <si>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</si>
  <si>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</si>
  <si>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</si>
  <si>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</si>
  <si>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</si>
  <si>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</si>
  <si>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</si>
  <si>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</si>
  <si>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</si>
  <si>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</si>
  <si>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</si>
  <si>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</si>
  <si>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</si>
  <si>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</si>
  <si>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</si>
  <si>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</si>
  <si>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</si>
  <si>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</si>
  <si>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</si>
  <si>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</si>
  <si>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</si>
  <si>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</si>
  <si>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</si>
  <si>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</si>
  <si>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</si>
  <si>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</si>
  <si>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</si>
  <si>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</si>
  <si>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</si>
  <si>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</si>
  <si>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</si>
  <si>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</si>
  <si>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</si>
  <si>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</si>
  <si>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</si>
  <si>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</si>
  <si>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</si>
  <si>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</si>
  <si>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</si>
  <si>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</si>
  <si>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</si>
  <si>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</si>
  <si>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</si>
  <si>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</si>
  <si>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</si>
  <si>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</si>
  <si>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</si>
  <si>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</si>
  <si>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</si>
  <si>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</si>
  <si>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</si>
  <si>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</si>
  <si>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</si>
  <si>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</si>
  <si>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</si>
  <si>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</si>
  <si>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</si>
  <si>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</si>
  <si>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</si>
  <si>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</si>
  <si>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</si>
  <si>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</si>
  <si>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</si>
  <si>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</si>
  <si>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</si>
  <si>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</si>
  <si>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</si>
  <si>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</si>
  <si>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</si>
  <si>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</si>
  <si>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</si>
  <si>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</si>
  <si>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</si>
  <si>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</si>
  <si>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</si>
  <si>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</si>
  <si>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</si>
  <si>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</si>
  <si>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</si>
  <si>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</si>
  <si>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</si>
  <si>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</si>
  <si>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</si>
  <si>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</si>
  <si>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</si>
  <si>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</si>
  <si>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</si>
  <si>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</si>
  <si>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</si>
  <si>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</si>
  <si>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</si>
  <si>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</si>
  <si>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</si>
  <si>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</si>
  <si>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</si>
  <si>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</si>
  <si>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</si>
  <si>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</si>
  <si>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</si>
  <si>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</si>
  <si>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</si>
  <si>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</si>
  <si>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</si>
  <si>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</si>
  <si>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</si>
  <si>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</si>
  <si>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</si>
  <si>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</si>
  <si>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</si>
  <si>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</si>
  <si>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</si>
  <si>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</si>
  <si>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</si>
  <si>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</si>
  <si>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</si>
  <si>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</si>
  <si>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</si>
  <si>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</si>
  <si>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</si>
  <si>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</si>
  <si>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</si>
  <si>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</si>
  <si>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</si>
  <si>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</si>
  <si>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</si>
  <si>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</si>
  <si>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</si>
  <si>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</si>
  <si>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</si>
  <si>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</si>
  <si>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</si>
  <si>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</si>
  <si>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</si>
  <si>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</si>
  <si>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</si>
  <si>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</si>
  <si>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</si>
  <si>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</si>
  <si>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</si>
  <si>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</si>
  <si>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</si>
  <si>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</si>
  <si>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</si>
  <si>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</si>
  <si>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</si>
  <si>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</si>
  <si>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</si>
  <si>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</si>
  <si>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</si>
  <si>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</si>
  <si>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</si>
  <si>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</si>
  <si>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</si>
  <si>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</si>
  <si>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</si>
  <si>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</si>
  <si>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</si>
  <si>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</si>
  <si>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</si>
  <si>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</si>
  <si>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</si>
  <si>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</si>
  <si>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</si>
  <si>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</si>
  <si>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</si>
  <si>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</si>
  <si>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</si>
  <si>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</si>
  <si>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</si>
  <si>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</si>
  <si>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</si>
  <si>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</si>
  <si>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</si>
  <si>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</si>
  <si>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</si>
  <si>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</si>
  <si>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</si>
  <si>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</si>
  <si>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</si>
  <si>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</si>
  <si>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</si>
  <si>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</si>
  <si>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</si>
  <si>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</si>
  <si>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</si>
  <si>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</si>
  <si>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</si>
  <si>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</si>
  <si>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</si>
  <si>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</si>
  <si>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</si>
  <si>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</si>
  <si>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</si>
  <si>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</si>
  <si>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</si>
  <si>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</si>
  <si>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</si>
  <si>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</si>
  <si>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</si>
  <si>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</si>
  <si>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</si>
  <si>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</si>
  <si>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</si>
  <si>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</si>
  <si>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</si>
  <si>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</si>
  <si>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</si>
  <si>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</si>
  <si>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</si>
  <si>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</si>
  <si>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</si>
  <si>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</si>
  <si>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</si>
  <si>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</si>
  <si>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</si>
  <si>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</si>
  <si>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</si>
  <si>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</si>
  <si>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</si>
  <si>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</si>
  <si>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</si>
  <si>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</si>
  <si>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</si>
  <si>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</si>
  <si>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</si>
  <si>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</si>
  <si>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</si>
  <si>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</si>
  <si>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</si>
  <si>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</si>
  <si>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</si>
  <si>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</si>
  <si>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</si>
  <si>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</si>
  <si>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</si>
  <si>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</si>
  <si>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</si>
  <si>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</si>
  <si>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</si>
  <si>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</si>
  <si>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</si>
  <si>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</si>
  <si>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</si>
  <si>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</si>
  <si>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</si>
  <si>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</si>
  <si>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</si>
  <si>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</si>
  <si>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</si>
  <si>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</si>
  <si>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</si>
  <si>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</si>
  <si>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</si>
  <si>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</si>
  <si>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</si>
  <si>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</si>
  <si>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</si>
  <si>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</si>
  <si>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</si>
  <si>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</si>
  <si>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</si>
  <si>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</si>
  <si>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</si>
  <si>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</si>
  <si>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</si>
  <si>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</si>
  <si>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</si>
  <si>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</si>
  <si>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</si>
  <si>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</si>
  <si>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</si>
  <si>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</si>
  <si>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</si>
  <si>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</si>
  <si>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</si>
  <si>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</si>
  <si>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</si>
  <si>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</si>
  <si>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</si>
  <si>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</si>
  <si>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</si>
  <si>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</si>
  <si>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</si>
  <si>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</si>
  <si>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</si>
  <si>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</si>
  <si>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</si>
  <si>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</si>
  <si>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</si>
  <si>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</si>
  <si>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</si>
  <si>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</si>
  <si>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</si>
  <si>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</si>
  <si>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</si>
  <si>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</si>
  <si>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</si>
  <si>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</si>
  <si>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</si>
  <si>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</si>
  <si>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</si>
  <si>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</si>
  <si>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</si>
  <si>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</si>
  <si>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</si>
  <si>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</si>
  <si>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</si>
  <si>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</si>
  <si>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</si>
  <si>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</si>
  <si>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</si>
  <si>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</si>
  <si>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</si>
  <si>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</si>
  <si>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</si>
  <si>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</si>
  <si>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</si>
  <si>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</si>
  <si>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</si>
  <si>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</si>
  <si>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</si>
  <si>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</si>
  <si>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</si>
  <si>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</si>
  <si>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</si>
  <si>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</si>
  <si>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</si>
  <si>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</si>
  <si>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</si>
  <si>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</si>
  <si>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</si>
  <si>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</si>
  <si>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</si>
  <si>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</si>
  <si>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</si>
  <si>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</si>
  <si>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</si>
  <si>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</si>
  <si>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</si>
  <si>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</si>
  <si>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</si>
  <si>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</si>
  <si>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</si>
  <si>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</si>
  <si>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</si>
  <si>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</si>
  <si>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</si>
  <si>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</si>
  <si>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</si>
  <si>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</si>
  <si>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</si>
  <si>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</si>
  <si>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</si>
  <si>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</si>
  <si>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</si>
  <si>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</si>
  <si>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</si>
  <si>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</si>
  <si>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</si>
  <si>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</si>
  <si>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</si>
  <si>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</si>
  <si>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</si>
  <si>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</si>
  <si>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</si>
  <si>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</si>
  <si>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</si>
  <si>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</si>
  <si>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</si>
  <si>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</si>
  <si>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</si>
  <si>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</si>
  <si>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</si>
  <si>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</si>
  <si>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</si>
  <si>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</si>
  <si>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</si>
  <si>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</si>
  <si>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</si>
  <si>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</si>
  <si>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</si>
  <si>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</si>
  <si>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</si>
  <si>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</si>
  <si>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</si>
  <si>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</si>
  <si>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</si>
  <si>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</si>
  <si>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</si>
  <si>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</si>
  <si>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</si>
  <si>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</si>
  <si>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</si>
  <si>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</si>
  <si>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</si>
  <si>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</si>
  <si>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</si>
  <si>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</si>
  <si>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</si>
  <si>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</si>
  <si>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</si>
  <si>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</si>
  <si>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</si>
  <si>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</si>
  <si>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</si>
  <si>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</si>
  <si>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</si>
  <si>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</si>
  <si>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</si>
  <si>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</si>
  <si>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</si>
  <si>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</si>
  <si>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</si>
  <si>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</si>
  <si>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</si>
  <si>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</si>
  <si>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</si>
  <si>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</si>
  <si>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</si>
  <si>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</si>
  <si>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</si>
  <si>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</si>
  <si>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</si>
  <si>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</si>
  <si>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</si>
  <si>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</si>
  <si>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</si>
  <si>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</si>
  <si>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</si>
  <si>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</si>
  <si>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</si>
  <si>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</si>
  <si>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</si>
  <si>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</si>
  <si>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</si>
  <si>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</si>
  <si>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</si>
  <si>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</si>
  <si>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</si>
  <si>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</si>
  <si>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</si>
  <si>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</si>
  <si>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</si>
  <si>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</si>
  <si>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</si>
  <si>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</si>
  <si>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</si>
  <si>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</si>
  <si>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</si>
  <si>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</si>
  <si>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</si>
  <si>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</si>
  <si>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</si>
  <si>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</si>
  <si>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</si>
  <si>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</si>
  <si>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</si>
  <si>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</si>
  <si>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</si>
  <si>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</si>
  <si>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</si>
  <si>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</si>
  <si>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</si>
  <si>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</si>
  <si>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</si>
  <si>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</si>
  <si>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</si>
  <si>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</si>
  <si>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</si>
  <si>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</si>
  <si>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</si>
  <si>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</si>
  <si>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</si>
  <si>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</si>
  <si>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</si>
  <si>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</si>
  <si>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</si>
  <si>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</si>
  <si>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</si>
  <si>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</si>
  <si>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</si>
  <si>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</si>
  <si>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</si>
  <si>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</si>
  <si>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</si>
  <si>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</si>
  <si>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</si>
  <si>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</si>
  <si>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</si>
  <si>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</si>
  <si>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</si>
  <si>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</si>
  <si>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</si>
  <si>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</si>
  <si>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</si>
  <si>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</si>
  <si>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</si>
  <si>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</si>
  <si>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</si>
  <si>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</si>
  <si>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</si>
  <si>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</si>
  <si>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</si>
  <si>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</si>
  <si>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</si>
  <si>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</si>
  <si>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</si>
  <si>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</si>
  <si>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</si>
  <si>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</si>
  <si>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</si>
  <si>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</si>
  <si>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</si>
  <si>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</si>
  <si>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</si>
  <si>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</si>
  <si>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</si>
  <si>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</si>
  <si>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</si>
  <si>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</si>
  <si>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</si>
  <si>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</si>
  <si>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</si>
  <si>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</si>
  <si>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</si>
  <si>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</si>
  <si>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</si>
  <si>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</si>
  <si>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</si>
  <si>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</si>
  <si>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</si>
  <si>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</si>
  <si>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</si>
  <si>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</si>
  <si>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</si>
  <si>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</si>
  <si>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</si>
  <si>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</si>
  <si>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</si>
  <si>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</si>
  <si>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</si>
  <si>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</si>
  <si>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</si>
  <si>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</si>
  <si>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</si>
  <si>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</si>
  <si>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</si>
  <si>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</si>
  <si>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</si>
  <si>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</si>
  <si>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</si>
  <si>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</si>
  <si>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</si>
  <si>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</si>
  <si>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</si>
  <si>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</si>
  <si>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</si>
  <si>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</si>
  <si>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</si>
  <si>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</si>
  <si>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</si>
  <si>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</si>
  <si>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</si>
  <si>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</si>
  <si>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</si>
  <si>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</si>
  <si>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</si>
  <si>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</si>
  <si>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</si>
  <si>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</si>
  <si>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</si>
  <si>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</si>
  <si>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</si>
  <si>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</si>
  <si>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</si>
  <si>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</si>
  <si>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</si>
  <si>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</si>
  <si>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</si>
  <si>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</si>
  <si>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</si>
  <si>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</si>
  <si>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</si>
  <si>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</si>
  <si>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</si>
  <si>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</si>
  <si>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</si>
  <si>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</si>
  <si>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</si>
  <si>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</si>
  <si>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</si>
  <si>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</si>
  <si>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</si>
  <si>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</si>
  <si>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</si>
  <si>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</si>
  <si>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</si>
  <si>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</si>
  <si>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</si>
  <si>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</si>
  <si>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</si>
  <si>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</si>
  <si>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</si>
  <si>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</si>
  <si>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</si>
  <si>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</si>
  <si>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</si>
  <si>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</si>
  <si>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</si>
  <si>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</si>
  <si>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</si>
  <si>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</si>
  <si>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</si>
  <si>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</si>
  <si>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</si>
  <si>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</si>
  <si>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</si>
  <si>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</si>
  <si>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</si>
  <si>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</si>
  <si>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</si>
  <si>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</si>
  <si>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</si>
  <si>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</si>
  <si>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</si>
  <si>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</si>
  <si>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</si>
  <si>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</si>
  <si>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</si>
  <si>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</si>
  <si>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</si>
  <si>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</si>
  <si>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</si>
  <si>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</si>
  <si>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</si>
  <si>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</si>
  <si>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</si>
  <si>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</si>
  <si>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</si>
  <si>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</si>
  <si>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</si>
  <si>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</si>
  <si>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</si>
  <si>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</si>
  <si>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</si>
  <si>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</si>
  <si>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</si>
  <si>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</si>
  <si>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</si>
  <si>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</si>
  <si>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</si>
  <si>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</si>
  <si>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</si>
  <si>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</si>
  <si>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</si>
  <si>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</si>
  <si>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</si>
  <si>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</si>
  <si>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</si>
  <si>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</si>
  <si>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</si>
  <si>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</si>
  <si>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</si>
  <si>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</si>
  <si>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</si>
  <si>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</si>
  <si>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</si>
  <si>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</si>
  <si>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</si>
  <si>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</si>
  <si>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</si>
  <si>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</si>
  <si>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</si>
  <si>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</si>
  <si>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</si>
  <si>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</si>
  <si>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</si>
  <si>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</si>
  <si>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</si>
  <si>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</si>
  <si>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</si>
  <si>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</si>
  <si>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</si>
  <si>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</si>
  <si>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</si>
  <si>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</si>
  <si>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</si>
  <si>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</si>
  <si>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</si>
  <si>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</si>
  <si>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</si>
  <si>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</si>
  <si>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</si>
  <si>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</si>
  <si>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</si>
  <si>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</si>
  <si>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</si>
  <si>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</si>
  <si>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</si>
  <si>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</si>
  <si>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</si>
  <si>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</si>
  <si>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</si>
  <si>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</si>
  <si>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</si>
  <si>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</si>
  <si>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</si>
  <si>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</si>
  <si>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</si>
  <si>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</si>
  <si>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</si>
  <si>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</si>
  <si>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</si>
  <si>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</si>
  <si>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</si>
  <si>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</si>
  <si>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</si>
  <si>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</si>
  <si>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</si>
  <si>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</si>
  <si>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</si>
  <si>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</si>
  <si>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</si>
  <si>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</si>
  <si>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</si>
  <si>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</si>
  <si>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</si>
  <si>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</si>
  <si>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</si>
  <si>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</si>
  <si>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</si>
  <si>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</si>
  <si>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</si>
  <si>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</si>
  <si>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</si>
  <si>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</si>
  <si>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</si>
  <si>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</si>
  <si>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</si>
  <si>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</si>
  <si>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</si>
  <si>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</si>
  <si>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</si>
  <si>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</si>
  <si>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</si>
  <si>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</si>
  <si>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</si>
  <si>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</si>
  <si>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</si>
  <si>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</si>
  <si>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</si>
  <si>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</si>
  <si>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</si>
  <si>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</si>
  <si>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</si>
  <si>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</si>
  <si>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</si>
  <si>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</si>
  <si>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</si>
  <si>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</si>
  <si>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</si>
  <si>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</si>
  <si>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</si>
  <si>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</si>
  <si>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</si>
  <si>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</si>
  <si>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</si>
  <si>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</si>
  <si>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</si>
  <si>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</si>
  <si>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</si>
  <si>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</si>
  <si>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</si>
  <si>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</si>
  <si>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</si>
  <si>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</si>
  <si>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</si>
  <si>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</si>
  <si>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</si>
  <si>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</si>
  <si>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</si>
  <si>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</si>
  <si>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</si>
  <si>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</si>
  <si>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</si>
  <si>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</si>
  <si>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</si>
  <si>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</si>
  <si>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</si>
  <si>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</si>
  <si>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</si>
  <si>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</si>
  <si>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</si>
  <si>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</si>
  <si>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</si>
  <si>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</si>
  <si>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</si>
  <si>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</si>
  <si>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</si>
  <si>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</si>
  <si>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</si>
  <si>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</si>
  <si>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</si>
  <si>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</si>
  <si>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</si>
  <si>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</si>
  <si>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</si>
  <si>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</si>
  <si>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</si>
  <si>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</si>
  <si>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</si>
  <si>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</si>
  <si>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</si>
  <si>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</si>
  <si>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</si>
  <si>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</si>
  <si>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</si>
  <si>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</si>
  <si>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</si>
  <si>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</si>
  <si>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</si>
  <si>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</si>
  <si>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</si>
  <si>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</si>
  <si>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</si>
  <si>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</si>
  <si>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</si>
  <si>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</si>
  <si>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</si>
  <si>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</si>
  <si>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</si>
  <si>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</si>
  <si>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</si>
  <si>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</si>
  <si>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</si>
  <si>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</si>
  <si>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</si>
  <si>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</si>
  <si>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</si>
  <si>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</si>
  <si>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</si>
  <si>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</si>
  <si>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</si>
  <si>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</si>
  <si>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</si>
  <si>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</si>
  <si>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</si>
  <si>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</si>
  <si>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</si>
  <si>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</si>
  <si>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</si>
  <si>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</si>
  <si>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</si>
  <si>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</si>
  <si>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</si>
  <si>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</si>
  <si>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</si>
  <si>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</si>
  <si>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</si>
  <si>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</si>
  <si>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</si>
  <si>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</si>
  <si>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</si>
  <si>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</si>
  <si>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</si>
  <si>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</si>
  <si>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</si>
  <si>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</si>
  <si>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</si>
  <si>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</si>
  <si>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</si>
  <si>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</si>
  <si>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</si>
  <si>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</si>
  <si>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</si>
  <si>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</si>
  <si>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</si>
  <si>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</si>
  <si>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</si>
  <si>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</si>
  <si>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</si>
  <si>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</si>
  <si>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</si>
  <si>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</si>
  <si>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</si>
  <si>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</si>
  <si>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</si>
  <si>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</si>
  <si>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</si>
  <si>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</si>
  <si>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</si>
  <si>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</si>
  <si>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</si>
  <si>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</si>
  <si>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</si>
  <si>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</si>
  <si>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</si>
  <si>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</si>
  <si>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</si>
  <si>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</si>
  <si>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</si>
  <si>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</si>
  <si>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</si>
  <si>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</si>
  <si>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</si>
  <si>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</si>
  <si>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</si>
  <si>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</si>
  <si>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</si>
  <si>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</si>
  <si>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</si>
  <si>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</si>
  <si>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</si>
  <si>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</si>
  <si>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</si>
  <si>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</si>
  <si>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</si>
  <si>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</si>
  <si>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</si>
  <si>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</si>
  <si>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</si>
  <si>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</si>
  <si>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</si>
  <si>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</si>
  <si>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</si>
  <si>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</si>
  <si>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</si>
  <si>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</si>
  <si>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</si>
  <si>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</si>
  <si>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</si>
  <si>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</si>
  <si>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</si>
  <si>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</si>
  <si>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</si>
  <si>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</si>
  <si>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</si>
  <si>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</si>
  <si>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</si>
  <si>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</si>
  <si>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</si>
  <si>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</si>
  <si>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</si>
  <si>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</si>
  <si>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</si>
  <si>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</si>
  <si>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</si>
  <si>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</si>
  <si>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</si>
  <si>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</si>
  <si>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</si>
  <si>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</si>
  <si>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</si>
  <si>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</si>
  <si>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</si>
  <si>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</si>
  <si>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</si>
  <si>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</si>
  <si>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</si>
  <si>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</si>
  <si>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</si>
  <si>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</si>
  <si>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</si>
  <si>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</si>
  <si>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</si>
  <si>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</si>
  <si>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</si>
  <si>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</si>
  <si>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</si>
  <si>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</si>
  <si>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</si>
  <si>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</si>
  <si>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</si>
  <si>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</si>
  <si>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</si>
  <si>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</si>
  <si>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</si>
  <si>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</si>
  <si>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</si>
  <si>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</si>
  <si>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</si>
  <si>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</si>
  <si>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</si>
  <si>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</si>
  <si>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</si>
  <si>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</si>
  <si>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</si>
  <si>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</si>
  <si>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</si>
  <si>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</si>
  <si>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</si>
  <si>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</si>
  <si>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</si>
  <si>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</si>
  <si>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</si>
  <si>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</si>
  <si>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</si>
  <si>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</si>
  <si>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</si>
  <si>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</si>
  <si>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</si>
  <si>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</si>
  <si>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</si>
  <si>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</si>
  <si>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</si>
  <si>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</si>
  <si>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</si>
  <si>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</si>
  <si>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</si>
  <si>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</si>
  <si>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</si>
  <si>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</si>
  <si>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</si>
  <si>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</si>
  <si>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</si>
  <si>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</si>
  <si>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</si>
  <si>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</si>
  <si>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</si>
  <si>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</si>
  <si>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</si>
  <si>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</si>
  <si>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</si>
  <si>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</si>
  <si>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</si>
  <si>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</si>
  <si>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</si>
  <si>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</si>
  <si>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</si>
  <si>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</si>
  <si>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</si>
  <si>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</si>
  <si>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</si>
  <si>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</si>
  <si>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</si>
  <si>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</si>
  <si>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</si>
  <si>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</si>
  <si>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</si>
  <si>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</si>
  <si>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</si>
  <si>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</si>
  <si>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</si>
  <si>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</si>
  <si>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</si>
  <si>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</si>
  <si>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</si>
  <si>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</si>
  <si>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</si>
  <si>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</si>
  <si>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</si>
  <si>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</si>
  <si>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</si>
  <si>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</si>
  <si>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</si>
  <si>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</si>
  <si>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</si>
  <si>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</si>
  <si>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</si>
  <si>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</si>
  <si>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</si>
  <si>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</si>
  <si>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</si>
  <si>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</si>
  <si>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</si>
  <si>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</si>
  <si>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</si>
  <si>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</si>
  <si>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</si>
  <si>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</si>
  <si>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</si>
  <si>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</si>
  <si>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</si>
  <si>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</si>
  <si>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</si>
  <si>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</si>
  <si>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</si>
  <si>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</si>
  <si>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</si>
  <si>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</si>
  <si>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</si>
  <si>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</si>
  <si>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</si>
  <si>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</si>
  <si>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</si>
  <si>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</si>
  <si>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</si>
  <si>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</si>
  <si>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</si>
  <si>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</si>
  <si>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</si>
  <si>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</si>
  <si>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</si>
  <si>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</si>
  <si>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</si>
  <si>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</si>
  <si>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</si>
  <si>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</si>
  <si>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</si>
  <si>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</si>
  <si>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</si>
  <si>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</si>
  <si>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</si>
  <si>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</si>
  <si>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</si>
  <si>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</si>
  <si>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</si>
  <si>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</si>
  <si>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</si>
  <si>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</si>
  <si>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</si>
  <si>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</si>
  <si>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</si>
  <si>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</si>
  <si>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</si>
  <si>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</si>
  <si>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</si>
  <si>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</si>
  <si>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</si>
  <si>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</si>
  <si>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</si>
  <si>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</si>
  <si>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</si>
  <si>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</si>
  <si>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</si>
  <si>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</si>
  <si>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</si>
  <si>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</si>
  <si>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</si>
  <si>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</si>
  <si>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</si>
  <si>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</si>
  <si>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</si>
  <si>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</si>
  <si>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</si>
  <si>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</si>
  <si>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</si>
  <si>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</si>
  <si>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</si>
  <si>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</si>
  <si>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</si>
  <si>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</si>
  <si>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</si>
  <si>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</si>
  <si>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</si>
  <si>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</si>
  <si>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</si>
  <si>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</si>
  <si>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</si>
  <si>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</si>
  <si>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</si>
  <si>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</si>
  <si>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</si>
  <si>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</si>
  <si>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</si>
  <si>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</si>
  <si>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</si>
  <si>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</si>
  <si>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</si>
  <si>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</si>
  <si>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</si>
  <si>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</si>
  <si>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</si>
  <si>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</si>
  <si>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</si>
  <si>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</si>
  <si>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</si>
  <si>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</si>
  <si>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</si>
  <si>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</si>
  <si>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</si>
  <si>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</si>
  <si>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</si>
  <si>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</si>
  <si>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</si>
  <si>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</si>
  <si>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</si>
  <si>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</si>
  <si>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</si>
  <si>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</si>
  <si>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</si>
  <si>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</si>
  <si>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</si>
  <si>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</si>
  <si>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</si>
  <si>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</si>
  <si>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</si>
  <si>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</si>
  <si>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</si>
  <si>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</si>
  <si>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</si>
  <si>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</si>
  <si>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</si>
  <si>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</si>
  <si>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</si>
  <si>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</si>
  <si>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</si>
  <si>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</si>
  <si>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</si>
  <si>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</si>
  <si>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</si>
  <si>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</si>
  <si>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</si>
  <si>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</si>
  <si>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</si>
  <si>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</si>
  <si>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</si>
  <si>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</si>
  <si>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</si>
  <si>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</si>
  <si>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</si>
  <si>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</si>
  <si>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</si>
  <si>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</si>
  <si>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</si>
  <si>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</si>
  <si>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</si>
  <si>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</si>
  <si>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</si>
  <si>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</si>
  <si>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</si>
  <si>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</si>
  <si>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</si>
  <si>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</si>
  <si>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</si>
  <si>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</si>
  <si>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</si>
  <si>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</si>
  <si>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</si>
  <si>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</si>
  <si>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</si>
  <si>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</si>
  <si>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</si>
  <si>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</si>
  <si>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</si>
  <si>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</si>
  <si>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</si>
  <si>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</si>
  <si>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</si>
  <si>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</si>
  <si>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</si>
  <si>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</si>
  <si>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</si>
  <si>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</si>
  <si>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</si>
  <si>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</si>
  <si>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</si>
  <si>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</si>
  <si>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</si>
  <si>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</si>
  <si>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</si>
  <si>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</si>
  <si>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</si>
  <si>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</si>
  <si>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</si>
  <si>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</si>
  <si>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</si>
  <si>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</si>
  <si>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</si>
  <si>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</si>
  <si>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</si>
  <si>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</si>
  <si>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</si>
  <si>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</si>
  <si>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</si>
  <si>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</si>
  <si>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</si>
  <si>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</si>
  <si>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</si>
  <si>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</si>
  <si>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</si>
  <si>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</si>
  <si>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</si>
  <si>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</si>
  <si>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</si>
  <si>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</si>
  <si>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</si>
  <si>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</si>
  <si>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</si>
  <si>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</si>
  <si>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</si>
  <si>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</si>
  <si>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</si>
  <si>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</si>
  <si>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</si>
  <si>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</si>
  <si>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</si>
  <si>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</si>
  <si>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</si>
  <si>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</si>
  <si>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</si>
  <si>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</si>
  <si>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</si>
  <si>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</si>
  <si>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</si>
  <si>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</si>
  <si>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</si>
  <si>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</si>
  <si>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</si>
  <si>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</si>
  <si>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</si>
  <si>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</si>
  <si>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</si>
  <si>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</si>
  <si>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</si>
  <si>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</si>
  <si>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</si>
  <si>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</si>
  <si>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</si>
  <si>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</si>
  <si>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</si>
  <si>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</si>
  <si>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</si>
  <si>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</si>
  <si>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</si>
  <si>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</si>
  <si>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</si>
  <si>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</si>
  <si>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</si>
  <si>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</si>
  <si>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</si>
  <si>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</si>
  <si>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</si>
  <si>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</si>
  <si>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</si>
  <si>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</si>
  <si>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</si>
  <si>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</si>
  <si>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</si>
  <si>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</si>
  <si>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</si>
  <si>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</si>
  <si>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</si>
  <si>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</si>
  <si>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</si>
  <si>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</si>
  <si>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</si>
  <si>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</si>
  <si>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</si>
  <si>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</si>
  <si>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</si>
  <si>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</si>
  <si>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</si>
  <si>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</si>
  <si>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</si>
  <si>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</si>
  <si>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</si>
  <si>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</si>
  <si>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</si>
  <si>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</si>
  <si>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</si>
  <si>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</si>
  <si>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</si>
  <si>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</si>
  <si>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</si>
  <si>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</si>
  <si>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</si>
  <si>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</si>
  <si>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</si>
  <si>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</si>
  <si>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</si>
  <si>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</si>
  <si>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</si>
  <si>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</si>
  <si>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</si>
  <si>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</si>
  <si>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</si>
  <si>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</si>
  <si>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</si>
  <si>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</si>
  <si>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</si>
  <si>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</si>
  <si>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</si>
  <si>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</si>
  <si>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</si>
  <si>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</si>
  <si>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</si>
  <si>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</si>
  <si>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</si>
  <si>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</si>
  <si>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</si>
  <si>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</si>
  <si>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</si>
  <si>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</si>
  <si>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</si>
  <si>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</si>
  <si>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</si>
  <si>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</si>
  <si>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</si>
  <si>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</si>
  <si>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</si>
  <si>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</si>
  <si>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</si>
  <si>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</si>
  <si>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</si>
  <si>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</si>
  <si>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</si>
  <si>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</si>
  <si>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</si>
  <si>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</si>
  <si>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</si>
  <si>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</si>
  <si>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</si>
  <si>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</si>
  <si>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</si>
  <si>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</si>
  <si>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</si>
  <si>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</si>
  <si>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</si>
  <si>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</si>
  <si>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</si>
  <si>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</si>
  <si>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</si>
  <si>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</si>
  <si>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</si>
  <si>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</si>
  <si>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</si>
  <si>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</si>
  <si>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</si>
  <si>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</si>
  <si>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</si>
  <si>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</si>
  <si>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</si>
  <si>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</si>
  <si>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</si>
  <si>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</si>
  <si>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</si>
  <si>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</si>
  <si>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</si>
  <si>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</si>
  <si>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</si>
  <si>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</si>
  <si>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</si>
  <si>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</si>
  <si>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</si>
  <si>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</si>
  <si>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</si>
  <si>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</si>
  <si>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</si>
  <si>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</si>
  <si>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</si>
  <si>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</si>
  <si>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</si>
  <si>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</si>
  <si>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</si>
  <si>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</si>
  <si>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</si>
  <si>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</si>
  <si>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</si>
  <si>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</si>
  <si>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</si>
  <si>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</si>
  <si>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</si>
  <si>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</si>
  <si>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</si>
  <si>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</si>
  <si>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</si>
  <si>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</si>
  <si>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</si>
  <si>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</si>
  <si>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</si>
  <si>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</si>
  <si>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</si>
  <si>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</si>
  <si>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</si>
  <si>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</si>
  <si>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</si>
  <si>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</si>
  <si>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</si>
  <si>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</si>
  <si>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</si>
  <si>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</si>
  <si>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</si>
  <si>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</si>
  <si>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</si>
  <si>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</si>
  <si>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</si>
  <si>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</si>
  <si>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</si>
  <si>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</si>
  <si>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</si>
  <si>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</si>
  <si>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</si>
  <si>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</si>
  <si>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</si>
  <si>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</si>
  <si>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</si>
  <si>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</si>
  <si>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</si>
  <si>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</si>
  <si>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</si>
  <si>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</si>
  <si>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</si>
  <si>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</si>
  <si>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</si>
  <si>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</si>
  <si>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</si>
  <si>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</si>
  <si>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</si>
  <si>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</si>
  <si>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</si>
  <si>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</si>
  <si>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</si>
  <si>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</si>
  <si>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</si>
  <si>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</si>
  <si>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</si>
  <si>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</si>
  <si>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</si>
  <si>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</si>
  <si>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</si>
  <si>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</si>
  <si>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</si>
  <si>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</si>
  <si>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</si>
  <si>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</si>
  <si>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</si>
  <si>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</si>
  <si>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</si>
  <si>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</si>
  <si>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</si>
  <si>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</si>
  <si>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</si>
  <si>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</si>
  <si>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</si>
  <si>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</si>
  <si>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</si>
  <si>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</si>
  <si>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</si>
  <si>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</si>
  <si>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</si>
  <si>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</si>
  <si>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</si>
  <si>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</si>
  <si>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</si>
  <si>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</si>
  <si>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</si>
  <si>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</si>
  <si>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</si>
  <si>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</si>
  <si>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</si>
  <si>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</si>
  <si>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</si>
  <si>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</si>
  <si>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</si>
  <si>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</si>
  <si>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</si>
  <si>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</si>
  <si>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</si>
  <si>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</si>
  <si>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</si>
  <si>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</si>
  <si>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</si>
  <si>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</si>
  <si>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</si>
  <si>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</si>
  <si>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</si>
  <si>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</si>
  <si>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</si>
  <si>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</si>
  <si>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</si>
  <si>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</si>
  <si>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</si>
  <si>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</si>
  <si>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</si>
  <si>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</si>
  <si>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</si>
  <si>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</si>
  <si>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</si>
  <si>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</si>
  <si>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</si>
  <si>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</si>
  <si>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</si>
  <si>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</si>
  <si>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</si>
  <si>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</si>
  <si>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</si>
  <si>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</si>
  <si>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</si>
  <si>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</si>
  <si>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</si>
  <si>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</si>
  <si>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</si>
  <si>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</si>
  <si>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</si>
  <si>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</si>
  <si>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</si>
  <si>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</si>
  <si>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</si>
  <si>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</si>
  <si>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</si>
  <si>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</si>
  <si>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</si>
  <si>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</si>
  <si>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</si>
  <si>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</si>
  <si>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</si>
  <si>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</si>
  <si>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</si>
  <si>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</si>
  <si>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</si>
  <si>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</si>
  <si>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</si>
  <si>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</si>
  <si>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</si>
  <si>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</si>
  <si>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</si>
  <si>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</si>
  <si>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</si>
  <si>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</si>
  <si>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</si>
  <si>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</si>
  <si>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</si>
  <si>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</si>
  <si>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</si>
  <si>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</si>
  <si>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</si>
  <si>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</si>
  <si>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</si>
  <si>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</si>
  <si>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</si>
  <si>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</si>
  <si>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</si>
  <si>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</si>
  <si>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</si>
  <si>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</si>
  <si>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</si>
  <si>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</si>
  <si>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</si>
  <si>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</si>
  <si>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</si>
  <si>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</si>
  <si>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</si>
  <si>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</si>
  <si>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</si>
  <si>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</si>
  <si>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</si>
  <si>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</si>
  <si>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</si>
  <si>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</si>
  <si>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</si>
  <si>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</si>
  <si>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</si>
  <si>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</si>
  <si>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</si>
  <si>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</si>
  <si>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</si>
  <si>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</si>
  <si>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</si>
  <si>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</si>
  <si>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</si>
  <si>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</si>
  <si>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</si>
  <si>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</si>
  <si>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</si>
  <si>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</si>
  <si>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</si>
  <si>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</si>
  <si>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</si>
  <si>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</si>
  <si>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</si>
  <si>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</si>
  <si>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</si>
  <si>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</si>
  <si>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</si>
  <si>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</si>
  <si>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</si>
  <si>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</si>
  <si>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</si>
  <si>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</si>
  <si>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</si>
  <si>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</si>
  <si>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</si>
  <si>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</si>
  <si>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</si>
  <si>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</si>
  <si>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</si>
  <si>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</si>
  <si>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</si>
  <si>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</si>
  <si>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</si>
  <si>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</si>
  <si>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</si>
  <si>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</si>
  <si>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</si>
  <si>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</si>
  <si>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</si>
  <si>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</si>
  <si>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</si>
  <si>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</si>
  <si>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</si>
  <si>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</si>
  <si>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</si>
  <si>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</si>
  <si>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</si>
  <si>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</si>
  <si>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</si>
  <si>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</si>
  <si>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</si>
  <si>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</si>
  <si>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</si>
  <si>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</si>
  <si>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</si>
  <si>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</si>
  <si>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</si>
  <si>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</si>
  <si>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</si>
  <si>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</si>
  <si>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</si>
  <si>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</si>
  <si>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</si>
  <si>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</si>
  <si>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</si>
  <si>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</si>
  <si>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</si>
  <si>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</si>
  <si>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</si>
  <si>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</si>
  <si>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</si>
  <si>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</si>
  <si>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</si>
  <si>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</si>
  <si>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</si>
  <si>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</si>
  <si>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</si>
  <si>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</si>
  <si>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</si>
  <si>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</si>
  <si>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</si>
  <si>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</si>
  <si>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</si>
  <si>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</si>
  <si>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</si>
  <si>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</si>
  <si>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</si>
  <si>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</si>
  <si>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</si>
  <si>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</si>
  <si>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</si>
  <si>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</si>
  <si>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</si>
  <si>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</si>
  <si>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</si>
  <si>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</si>
  <si>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</si>
  <si>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</si>
  <si>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</si>
  <si>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</si>
  <si>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</si>
  <si>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</si>
  <si>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</si>
  <si>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</si>
  <si>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</si>
  <si>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</si>
  <si>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</si>
  <si>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</si>
  <si>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</si>
  <si>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</si>
  <si>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</si>
  <si>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</si>
  <si>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</si>
  <si>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</si>
  <si>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</si>
  <si>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</si>
  <si>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</si>
  <si>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</si>
  <si>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</si>
  <si>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</si>
  <si>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</si>
  <si>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</si>
  <si>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</si>
  <si>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</si>
  <si>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</si>
  <si>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</si>
  <si>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</si>
  <si>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</si>
  <si>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</si>
  <si>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</si>
  <si>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</si>
  <si>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</si>
  <si>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</si>
  <si>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</si>
  <si>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</si>
  <si>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</si>
  <si>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</si>
  <si>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</si>
  <si>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</si>
  <si>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</si>
  <si>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</si>
  <si>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</si>
  <si>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</si>
  <si>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</si>
  <si>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</si>
  <si>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</si>
  <si>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</si>
  <si>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</si>
  <si>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</si>
  <si>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</si>
  <si>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</si>
  <si>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</si>
  <si>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</si>
  <si>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</si>
  <si>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</si>
  <si>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</si>
  <si>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</si>
  <si>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</si>
  <si>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</si>
  <si>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</si>
  <si>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</si>
  <si>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</si>
  <si>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</si>
  <si>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</si>
  <si>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</si>
  <si>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</si>
  <si>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</si>
  <si>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</si>
  <si>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</si>
  <si>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</si>
  <si>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</si>
  <si>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</si>
  <si>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</si>
  <si>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</si>
  <si>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</si>
  <si>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</si>
  <si>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</si>
  <si>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</si>
  <si>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</si>
  <si>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</si>
  <si>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</si>
  <si>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</si>
  <si>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</si>
  <si>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</si>
  <si>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</si>
  <si>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</si>
  <si>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</si>
  <si>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</si>
  <si>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</si>
  <si>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</si>
  <si>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</si>
  <si>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</si>
  <si>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</si>
  <si>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</si>
  <si>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</si>
  <si>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</si>
  <si>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</si>
  <si>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</si>
  <si>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</si>
  <si>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</si>
  <si>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</si>
  <si>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</si>
  <si>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</si>
  <si>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</si>
  <si>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</si>
  <si>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</si>
  <si>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</si>
  <si>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</si>
  <si>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</si>
  <si>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</si>
  <si>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</si>
  <si>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</si>
  <si>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</si>
  <si>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</si>
  <si>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</si>
  <si>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</si>
  <si>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</si>
  <si>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</si>
  <si>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</si>
  <si>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</si>
  <si>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</si>
  <si>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</si>
  <si>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</si>
  <si>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</si>
  <si>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</si>
  <si>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</si>
  <si>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</si>
  <si>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</si>
  <si>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</si>
  <si>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</si>
  <si>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</si>
  <si>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</si>
  <si>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</si>
  <si>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</si>
  <si>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</si>
  <si>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</si>
  <si>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</si>
  <si>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</si>
  <si>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</si>
  <si>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</si>
  <si>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</si>
  <si>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</si>
  <si>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</si>
  <si>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</si>
  <si>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</si>
  <si>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</si>
  <si>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</si>
  <si>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</si>
  <si>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</si>
  <si>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</si>
  <si>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</si>
  <si>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</si>
  <si>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</si>
  <si>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</si>
  <si>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</si>
  <si>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</si>
  <si>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</si>
  <si>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</si>
  <si>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</si>
  <si>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</si>
  <si>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</si>
  <si>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</si>
  <si>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</si>
  <si>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</si>
  <si>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</si>
  <si>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</si>
  <si>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</si>
  <si>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</si>
  <si>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</si>
  <si>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</si>
  <si>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</si>
  <si>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</si>
  <si>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</si>
  <si>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</si>
  <si>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</si>
  <si>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</si>
  <si>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</si>
  <si>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</si>
  <si>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</si>
  <si>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</si>
  <si>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</si>
  <si>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</si>
  <si>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</si>
  <si>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</si>
  <si>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</si>
  <si>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</si>
  <si>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</si>
  <si>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</si>
  <si>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</si>
  <si>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</si>
  <si>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</si>
  <si>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</si>
  <si>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</si>
  <si>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</si>
  <si>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</si>
  <si>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</si>
  <si>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</si>
  <si>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</si>
  <si>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</si>
  <si>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</si>
  <si>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</si>
  <si>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</si>
  <si>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</si>
  <si>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</si>
  <si>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</si>
  <si>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</si>
  <si>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</si>
  <si>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</si>
  <si>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</si>
  <si>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</si>
  <si>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</si>
  <si>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</si>
  <si>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</si>
  <si>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</si>
  <si>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</si>
  <si>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</si>
  <si>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</si>
  <si>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</si>
  <si>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</si>
  <si>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</si>
  <si>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</si>
  <si>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</si>
  <si>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</si>
  <si>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</si>
  <si>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</si>
  <si>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</si>
  <si>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</si>
  <si>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</si>
  <si>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</si>
  <si>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</si>
  <si>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</si>
  <si>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</si>
  <si>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</si>
  <si>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</si>
  <si>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</si>
  <si>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</si>
  <si>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</si>
  <si>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</si>
  <si>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</si>
  <si>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</si>
  <si>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</si>
  <si>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</si>
  <si>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</si>
  <si>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</si>
  <si>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</si>
  <si>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</si>
  <si>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</si>
  <si>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</si>
  <si>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</si>
  <si>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</si>
  <si>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</si>
  <si>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</si>
  <si>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</si>
  <si>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</si>
  <si>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</si>
  <si>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</si>
  <si>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</si>
  <si>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</si>
  <si>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</si>
  <si>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</si>
  <si>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</si>
  <si>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</si>
  <si>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</si>
  <si>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</si>
  <si>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</si>
  <si>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</si>
  <si>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</si>
  <si>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</si>
  <si>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</si>
  <si>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</si>
  <si>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</si>
  <si>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</si>
  <si>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</si>
  <si>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</si>
  <si>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</si>
  <si>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</si>
  <si>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</si>
  <si>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</si>
  <si>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</si>
  <si>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</si>
  <si>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</si>
  <si>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</si>
  <si>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</si>
  <si>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</si>
  <si>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</si>
  <si>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</si>
  <si>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</si>
  <si>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</si>
  <si>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</si>
  <si>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</si>
  <si>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</si>
  <si>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</si>
  <si>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</si>
  <si>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</si>
  <si>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</si>
  <si>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</si>
  <si>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</si>
  <si>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</si>
  <si>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</si>
  <si>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</si>
  <si>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</si>
  <si>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</si>
  <si>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</si>
  <si>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</si>
  <si>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</si>
  <si>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</si>
  <si>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</si>
  <si>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</si>
  <si>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</si>
  <si>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</si>
  <si>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</si>
  <si>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</si>
  <si>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</si>
  <si>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</si>
  <si>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</si>
  <si>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</si>
  <si>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</si>
  <si>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</si>
  <si>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</si>
  <si>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</si>
  <si>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</si>
  <si>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</si>
  <si>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</si>
  <si>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</si>
  <si>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</si>
  <si>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</si>
  <si>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</si>
  <si>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</si>
  <si>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</si>
  <si>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</si>
  <si>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</si>
  <si>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</si>
  <si>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</si>
  <si>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</si>
  <si>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</si>
  <si>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</si>
  <si>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</si>
  <si>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</si>
  <si>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</si>
  <si>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</si>
  <si>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</si>
  <si>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</si>
  <si>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</si>
  <si>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</si>
  <si>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</si>
  <si>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</si>
  <si>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</si>
  <si>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</si>
  <si>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</si>
  <si>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</si>
  <si>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</si>
  <si>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</si>
  <si>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</si>
  <si>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</si>
  <si>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</si>
  <si>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</si>
  <si>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</si>
  <si>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</si>
  <si>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</si>
  <si>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</si>
  <si>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</si>
  <si>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</si>
  <si>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</si>
  <si>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</si>
  <si>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</si>
  <si>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</si>
  <si>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</si>
  <si>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</si>
  <si>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</si>
  <si>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</si>
  <si>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</si>
  <si>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</si>
  <si>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</si>
  <si>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</si>
  <si>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</si>
  <si>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</si>
  <si>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</si>
  <si>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</si>
  <si>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</si>
  <si>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</si>
  <si>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</si>
  <si>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</si>
  <si>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</si>
  <si>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</si>
  <si>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</si>
  <si>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</si>
  <si>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</si>
  <si>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</si>
  <si>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</si>
  <si>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</si>
  <si>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</si>
  <si>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</si>
  <si>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</si>
  <si>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</si>
  <si>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</si>
  <si>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</si>
  <si>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</si>
  <si>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</si>
  <si>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</si>
  <si>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</si>
  <si>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</si>
  <si>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</si>
  <si>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</si>
  <si>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</si>
  <si>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</si>
  <si>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</si>
  <si>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</si>
  <si>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</si>
  <si>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</si>
  <si>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</si>
  <si>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</si>
  <si>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</si>
  <si>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</si>
  <si>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</si>
  <si>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</si>
  <si>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</si>
  <si>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</si>
  <si>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</si>
  <si>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</si>
  <si>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</si>
  <si>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</si>
  <si>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</si>
  <si>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</si>
  <si>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</si>
  <si>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</si>
  <si>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</si>
  <si>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</si>
  <si>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</si>
  <si>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</si>
  <si>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</si>
  <si>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</si>
  <si>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</si>
  <si>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</si>
  <si>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</si>
  <si>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</si>
  <si>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</si>
  <si>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</si>
  <si>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</si>
  <si>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</si>
  <si>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</si>
  <si>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</si>
  <si>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</si>
  <si>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</si>
  <si>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</si>
  <si>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</si>
  <si>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</si>
  <si>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</si>
  <si>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</si>
  <si>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</si>
  <si>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</si>
  <si>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</si>
  <si>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</si>
  <si>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</si>
  <si>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</si>
  <si>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</si>
  <si>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</si>
  <si>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</si>
  <si>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</si>
  <si>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</si>
  <si>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</si>
  <si>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</si>
  <si>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</si>
  <si>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</si>
  <si>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</si>
  <si>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</si>
  <si>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</si>
  <si>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</si>
  <si>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</si>
  <si>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</si>
  <si>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</si>
  <si>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</si>
  <si>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</si>
  <si>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</si>
  <si>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</si>
  <si>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</si>
  <si>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</si>
  <si>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</si>
  <si>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</si>
  <si>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</si>
  <si>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</si>
  <si>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</si>
  <si>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</si>
  <si>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</si>
  <si>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</si>
  <si>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</si>
  <si>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</si>
  <si>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</si>
  <si>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</si>
  <si>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</si>
  <si>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</si>
  <si>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</si>
  <si>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</si>
  <si>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</si>
  <si>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</si>
  <si>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</si>
  <si>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</si>
  <si>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</si>
  <si>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</si>
  <si>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</si>
  <si>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</si>
  <si>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</si>
  <si>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</si>
  <si>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</si>
  <si>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</si>
  <si>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</si>
  <si>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</si>
  <si>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</si>
  <si>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</si>
  <si>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</si>
  <si>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</si>
  <si>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</si>
  <si>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</si>
  <si>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</si>
  <si>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</si>
  <si>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</si>
  <si>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</si>
  <si>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</si>
  <si>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</si>
  <si>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</si>
  <si>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</si>
  <si>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</si>
  <si>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</si>
  <si>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</si>
  <si>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</si>
  <si>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</si>
  <si>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</si>
  <si>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</si>
  <si>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</si>
  <si>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</si>
  <si>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</si>
  <si>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</si>
  <si>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</si>
  <si>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</si>
  <si>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</si>
  <si>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</si>
  <si>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</si>
  <si>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</si>
  <si>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</si>
  <si>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</si>
  <si>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</si>
  <si>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</si>
  <si>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</si>
  <si>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</si>
  <si>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</si>
  <si>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</si>
  <si>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</si>
  <si>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</si>
  <si>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</si>
  <si>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</si>
  <si>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</si>
  <si>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</si>
  <si>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</si>
  <si>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</si>
  <si>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</si>
  <si>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</si>
  <si>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</si>
  <si>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</si>
  <si>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</si>
  <si>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</si>
  <si>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</si>
  <si>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</si>
  <si>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</si>
  <si>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</si>
  <si>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</si>
  <si>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</si>
  <si>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</si>
  <si>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</si>
  <si>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</si>
  <si>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</si>
  <si>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</si>
  <si>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</si>
  <si>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</si>
  <si>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</si>
  <si>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</si>
  <si>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</si>
  <si>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</si>
  <si>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</si>
  <si>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</si>
  <si>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</si>
  <si>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</si>
  <si>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</si>
  <si>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</si>
  <si>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</si>
  <si>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</si>
  <si>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</si>
  <si>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</si>
  <si>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</si>
  <si>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</si>
  <si>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</si>
  <si>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</si>
  <si>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</si>
  <si>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</si>
  <si>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</si>
  <si>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</si>
  <si>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</si>
  <si>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</si>
  <si>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</si>
  <si>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</si>
  <si>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</si>
  <si>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</si>
  <si>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</si>
  <si>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</si>
  <si>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</si>
  <si>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</si>
  <si>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</si>
  <si>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</si>
  <si>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</si>
  <si>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</si>
  <si>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</si>
  <si>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</si>
  <si>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</si>
  <si>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</si>
  <si>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</si>
  <si>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</si>
  <si>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</si>
  <si>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</si>
  <si>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</si>
  <si>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</si>
  <si>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</si>
  <si>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</si>
  <si>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</si>
  <si>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</si>
  <si>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</si>
  <si>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</si>
  <si>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</si>
  <si>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</si>
  <si>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</si>
  <si>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</si>
  <si>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</si>
  <si>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</si>
  <si>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</si>
  <si>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</si>
  <si>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</si>
  <si>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</si>
  <si>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</si>
  <si>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</si>
  <si>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</si>
  <si>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</si>
  <si>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</si>
  <si>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</si>
  <si>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</si>
  <si>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</si>
  <si>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</si>
  <si>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</si>
  <si>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</si>
  <si>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</si>
  <si>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</si>
  <si>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</si>
  <si>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</si>
  <si>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</si>
  <si>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</si>
  <si>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</si>
  <si>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</si>
  <si>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</si>
  <si>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</si>
  <si>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</si>
  <si>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</si>
  <si>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</si>
  <si>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</si>
  <si>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</si>
  <si>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</si>
  <si>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</si>
  <si>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</si>
  <si>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</si>
  <si>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</si>
  <si>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</si>
  <si>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</si>
  <si>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</si>
  <si>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</si>
  <si>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</si>
  <si>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</si>
  <si>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</si>
  <si>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</si>
  <si>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</si>
  <si>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</si>
  <si>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</si>
  <si>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</si>
  <si>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</si>
  <si>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</si>
  <si>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</si>
  <si>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</si>
  <si>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</si>
  <si>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</si>
  <si>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</si>
  <si>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</si>
  <si>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</si>
  <si>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</si>
  <si>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</si>
  <si>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</si>
  <si>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</si>
  <si>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</si>
  <si>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</si>
  <si>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</si>
  <si>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</si>
  <si>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</si>
  <si>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</si>
  <si>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</si>
  <si>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</si>
  <si>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</si>
  <si>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</si>
  <si>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</si>
  <si>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</si>
  <si>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</si>
  <si>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</si>
  <si>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</si>
  <si>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</si>
  <si>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</si>
  <si>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</si>
  <si>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</si>
  <si>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</si>
  <si>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</si>
  <si>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</si>
  <si>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</si>
  <si>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</si>
  <si>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</si>
  <si>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</si>
  <si>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</si>
  <si>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</si>
  <si>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</si>
  <si>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</si>
  <si>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</si>
  <si>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</si>
  <si>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</si>
  <si>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</si>
  <si>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</si>
  <si>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</si>
  <si>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</si>
  <si>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</si>
  <si>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</si>
  <si>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</si>
  <si>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</si>
  <si>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</si>
  <si>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</si>
  <si>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</si>
  <si>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</si>
  <si>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</si>
  <si>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</si>
  <si>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</si>
  <si>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</si>
  <si>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</si>
  <si>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</si>
  <si>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</si>
  <si>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</si>
  <si>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</si>
  <si>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</si>
  <si>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</si>
  <si>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</si>
  <si>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</si>
  <si>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</si>
  <si>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</si>
  <si>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</si>
  <si>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</si>
  <si>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</si>
  <si>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</si>
  <si>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</si>
  <si>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</si>
  <si>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</si>
  <si>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</si>
  <si>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</si>
  <si>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</si>
  <si>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</si>
  <si>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</si>
  <si>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</si>
  <si>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</si>
  <si>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</si>
  <si>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</si>
  <si>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</si>
  <si>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</si>
  <si>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</si>
  <si>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</si>
  <si>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</si>
  <si>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</si>
  <si>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</si>
  <si>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</si>
  <si>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</si>
  <si>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</si>
  <si>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</si>
  <si>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</si>
  <si>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</si>
  <si>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</si>
  <si>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</si>
  <si>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</si>
  <si>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</si>
  <si>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</si>
  <si>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</si>
  <si>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</si>
  <si>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</si>
  <si>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</si>
  <si>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</si>
  <si>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</si>
  <si>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</si>
  <si>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</si>
  <si>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</si>
  <si>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</si>
  <si>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</si>
  <si>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</si>
  <si>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</si>
  <si>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</si>
  <si>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</si>
  <si>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</si>
  <si>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</si>
  <si>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</si>
  <si>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</si>
  <si>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</si>
  <si>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</si>
  <si>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</si>
  <si>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</si>
  <si>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</si>
  <si>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</si>
  <si>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</si>
  <si>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</si>
  <si>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</si>
  <si>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</si>
  <si>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</si>
  <si>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</si>
  <si>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</si>
  <si>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</si>
  <si>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</si>
  <si>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</si>
  <si>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</si>
  <si>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</si>
  <si>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</si>
  <si>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</si>
  <si>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</si>
  <si>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</si>
  <si>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</si>
  <si>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</si>
  <si>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</si>
  <si>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</si>
  <si>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</si>
  <si>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</si>
  <si>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</si>
  <si>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</si>
  <si>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</si>
  <si>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</si>
  <si>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</si>
  <si>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</si>
  <si>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</si>
  <si>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</si>
  <si>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</si>
  <si>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</si>
  <si>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</si>
  <si>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</si>
  <si>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</si>
  <si>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</si>
  <si>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</si>
  <si>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</si>
  <si>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</si>
  <si>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</si>
  <si>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</si>
  <si>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</si>
  <si>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</si>
  <si>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</si>
  <si>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</si>
  <si>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</si>
  <si>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</si>
  <si>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</si>
  <si>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</si>
  <si>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</si>
  <si>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</si>
  <si>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</si>
  <si>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</si>
  <si>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</si>
  <si>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</si>
  <si>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</si>
  <si>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</si>
  <si>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</si>
  <si>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</si>
  <si>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</si>
  <si>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</si>
  <si>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</si>
  <si>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</si>
  <si>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</si>
  <si>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</si>
  <si>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</si>
  <si>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</si>
  <si>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</si>
  <si>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</si>
  <si>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</si>
  <si>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</si>
  <si>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</si>
  <si>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</si>
  <si>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</si>
  <si>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</si>
  <si>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</si>
  <si>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</si>
  <si>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</si>
  <si>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</si>
  <si>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</si>
  <si>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</si>
  <si>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</si>
  <si>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</si>
  <si>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</si>
  <si>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</si>
  <si>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</si>
  <si>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</si>
  <si>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</si>
  <si>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</si>
  <si>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</si>
  <si>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</si>
  <si>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</si>
  <si>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</si>
  <si>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</si>
  <si>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</si>
  <si>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</si>
  <si>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</si>
  <si>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</si>
  <si>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</si>
  <si>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</si>
  <si>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</si>
  <si>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</si>
  <si>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</si>
  <si>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</si>
  <si>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</si>
  <si>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</si>
  <si>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</si>
  <si>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</si>
  <si>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</si>
  <si>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</si>
  <si>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</si>
  <si>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</si>
  <si>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</si>
  <si>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</si>
  <si>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</si>
  <si>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</si>
  <si>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</si>
  <si>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</si>
  <si>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</si>
  <si>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</si>
  <si>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</si>
  <si>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</si>
  <si>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</si>
  <si>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</si>
  <si>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</si>
  <si>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</si>
  <si>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</si>
  <si>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</si>
  <si>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</si>
  <si>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</si>
  <si>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</si>
  <si>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</si>
  <si>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</si>
  <si>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</si>
  <si>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</si>
  <si>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</si>
  <si>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</si>
  <si>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</si>
  <si>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</si>
  <si>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</si>
  <si>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</si>
  <si>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</si>
  <si>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</si>
  <si>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</si>
  <si>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</si>
  <si>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</si>
  <si>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</si>
  <si>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</si>
  <si>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</si>
  <si>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</si>
  <si>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</si>
  <si>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</si>
  <si>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</si>
  <si>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</si>
  <si>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</si>
  <si>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</si>
  <si>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</si>
  <si>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</si>
  <si>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</si>
  <si>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</si>
  <si>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</si>
  <si>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</si>
  <si>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</si>
  <si>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</si>
  <si>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</si>
  <si>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</si>
  <si>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</si>
  <si>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</si>
  <si>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</si>
  <si>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</si>
  <si>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</si>
  <si>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</si>
  <si>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</si>
  <si>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</si>
  <si>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</si>
  <si>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</si>
  <si>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</si>
  <si>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</si>
  <si>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</si>
  <si>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</si>
  <si>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</si>
  <si>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</si>
  <si>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</si>
  <si>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</si>
  <si>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</si>
  <si>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</si>
  <si>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</si>
  <si>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</si>
  <si>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</si>
  <si>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</si>
  <si>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</si>
  <si>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</si>
  <si>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</si>
  <si>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</si>
  <si>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</si>
  <si>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</si>
  <si>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</si>
  <si>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</si>
  <si>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</si>
  <si>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</si>
  <si>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</si>
  <si>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</si>
  <si>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</si>
  <si>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</si>
  <si>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</si>
  <si>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</si>
  <si>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</si>
  <si>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</si>
  <si>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</si>
  <si>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</si>
  <si>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</si>
  <si>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</si>
  <si>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</si>
  <si>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</si>
  <si>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</si>
  <si>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</si>
  <si>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</si>
  <si>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</si>
  <si>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</si>
  <si>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</si>
  <si>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</si>
  <si>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</si>
  <si>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</si>
  <si>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</si>
  <si>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</si>
  <si>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</si>
  <si>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</si>
  <si>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</si>
  <si>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</si>
  <si>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</si>
  <si>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</si>
  <si>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</si>
  <si>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</si>
  <si>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</si>
  <si>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</si>
  <si>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</si>
  <si>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</si>
  <si>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</si>
  <si>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</si>
  <si>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</si>
  <si>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</si>
  <si>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</si>
  <si>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</si>
  <si>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</si>
  <si>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</si>
  <si>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</si>
  <si>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</si>
  <si>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</si>
  <si>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</si>
  <si>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</si>
  <si>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</si>
  <si>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</si>
  <si>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</si>
  <si>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</si>
  <si>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</si>
  <si>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</si>
  <si>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</si>
  <si>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</si>
  <si>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</si>
  <si>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</si>
  <si>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</si>
  <si>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</si>
  <si>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</si>
  <si>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</si>
  <si>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</si>
  <si>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</si>
  <si>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</si>
  <si>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</si>
  <si>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</si>
  <si>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</si>
  <si>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</si>
  <si>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</si>
  <si>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</si>
  <si>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</si>
  <si>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</si>
  <si>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</si>
  <si>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</si>
  <si>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</si>
  <si>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</si>
  <si>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</si>
  <si>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</si>
  <si>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</si>
  <si>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</si>
  <si>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</si>
  <si>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</si>
  <si>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</si>
  <si>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</si>
  <si>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</si>
  <si>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</si>
  <si>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</si>
  <si>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</si>
  <si>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</si>
  <si>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</si>
  <si>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</si>
  <si>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</si>
  <si>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</si>
  <si>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</si>
  <si>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</si>
  <si>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</si>
  <si>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</si>
  <si>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</si>
  <si>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</si>
  <si>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</si>
  <si>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</si>
  <si>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</si>
  <si>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</si>
  <si>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</si>
  <si>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</si>
  <si>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</si>
  <si>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</si>
  <si>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</si>
  <si>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</si>
  <si>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</si>
  <si>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</si>
  <si>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</si>
  <si>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</si>
  <si>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</si>
  <si>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</si>
  <si>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</si>
  <si>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</si>
  <si>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</si>
  <si>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</si>
  <si>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</si>
  <si>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</si>
  <si>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</si>
  <si>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</si>
  <si>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</si>
  <si>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</si>
  <si>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</si>
  <si>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</si>
  <si>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</si>
  <si>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</si>
  <si>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</si>
  <si>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</si>
  <si>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</si>
  <si>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</si>
  <si>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</si>
  <si>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</si>
  <si>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</si>
  <si>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</si>
  <si>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</si>
  <si>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</si>
  <si>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</si>
  <si>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</si>
  <si>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</si>
  <si>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</si>
  <si>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</si>
  <si>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</si>
  <si>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</si>
  <si>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</si>
  <si>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</si>
  <si>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</si>
  <si>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</si>
  <si>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</si>
  <si>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</si>
  <si>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</si>
  <si>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</si>
  <si>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</si>
  <si>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</si>
  <si>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</si>
  <si>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</si>
  <si>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</si>
  <si>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</si>
  <si>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</si>
  <si>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</si>
  <si>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</si>
  <si>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</si>
  <si>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</si>
  <si>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</si>
  <si>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</si>
  <si>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</si>
  <si>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</si>
  <si>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</si>
  <si>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</si>
  <si>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</si>
  <si>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</si>
  <si>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</si>
  <si>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</si>
  <si>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</si>
  <si>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</si>
  <si>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</si>
  <si>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</si>
  <si>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</si>
  <si>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</si>
  <si>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</si>
  <si>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</si>
  <si>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</si>
  <si>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</si>
  <si>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</si>
  <si>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</si>
  <si>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</si>
  <si>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</si>
  <si>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</si>
  <si>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</si>
  <si>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</si>
  <si>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</si>
  <si>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</si>
  <si>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</si>
  <si>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</si>
  <si>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</si>
  <si>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</si>
  <si>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</si>
  <si>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</si>
  <si>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</si>
  <si>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</si>
  <si>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</si>
  <si>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</si>
  <si>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</si>
  <si>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</si>
  <si>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</si>
  <si>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</si>
  <si>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</si>
  <si>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</si>
  <si>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</si>
  <si>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</si>
  <si>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</si>
  <si>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</si>
  <si>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</si>
  <si>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</si>
  <si>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</si>
  <si>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</si>
  <si>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</si>
  <si>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</si>
  <si>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</si>
  <si>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</si>
  <si>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</si>
  <si>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</si>
  <si>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</si>
  <si>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</si>
  <si>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</si>
  <si>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</si>
  <si>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</si>
  <si>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</si>
  <si>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</si>
  <si>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</si>
  <si>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</si>
  <si>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</si>
  <si>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</si>
  <si>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</si>
  <si>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</si>
  <si>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</si>
  <si>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</si>
  <si>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</si>
  <si>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</si>
  <si>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</si>
  <si>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</si>
  <si>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</si>
  <si>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</si>
  <si>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</si>
  <si>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</si>
  <si>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</si>
  <si>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</si>
  <si>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</si>
  <si>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</si>
  <si>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</si>
  <si>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</si>
  <si>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</si>
  <si>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</si>
  <si>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</si>
  <si>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</si>
  <si>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</si>
  <si>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</si>
  <si>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</si>
  <si>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</si>
  <si>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</si>
  <si>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</si>
  <si>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</si>
  <si>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</si>
  <si>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</si>
  <si>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</si>
  <si>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</si>
  <si>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</si>
  <si>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</si>
  <si>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</si>
  <si>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</si>
  <si>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</si>
  <si>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</si>
  <si>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</si>
  <si>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</si>
  <si>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</si>
  <si>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</si>
  <si>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</si>
  <si>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</si>
  <si>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</si>
  <si>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</si>
  <si>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</si>
  <si>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</si>
  <si>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</si>
  <si>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</si>
  <si>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</si>
  <si>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</si>
  <si>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</si>
  <si>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</si>
  <si>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</si>
  <si>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</si>
  <si>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</si>
  <si>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</si>
  <si>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</si>
  <si>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</si>
  <si>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</si>
  <si>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</si>
  <si>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</si>
  <si>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</si>
  <si>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</si>
  <si>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</si>
  <si>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</si>
  <si>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</si>
  <si>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</si>
  <si>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</si>
  <si>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</si>
  <si>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</si>
  <si>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</si>
  <si>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</si>
  <si>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</si>
  <si>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</si>
  <si>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</si>
  <si>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</si>
  <si>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</si>
  <si>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</si>
  <si>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</si>
  <si>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</si>
  <si>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</si>
  <si>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</si>
  <si>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</si>
  <si>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</si>
  <si>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</si>
  <si>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</si>
  <si>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</si>
  <si>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</si>
  <si>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</si>
  <si>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</si>
  <si>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</si>
  <si>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</si>
  <si>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</si>
  <si>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</si>
  <si>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</si>
  <si>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</si>
  <si>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</si>
  <si>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</si>
  <si>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</si>
  <si>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</si>
  <si>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</si>
  <si>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</si>
  <si>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</si>
  <si>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</si>
  <si>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</si>
  <si>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</si>
  <si>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</si>
  <si>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</si>
  <si>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</si>
  <si>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</si>
  <si>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</si>
  <si>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</si>
  <si>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</si>
  <si>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</si>
  <si>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</si>
  <si>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</si>
  <si>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</si>
  <si>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</si>
  <si>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</si>
  <si>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</si>
  <si>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</si>
  <si>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</si>
  <si>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</si>
  <si>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</si>
  <si>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</si>
  <si>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</si>
  <si>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</si>
  <si>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</si>
  <si>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</si>
  <si>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</si>
  <si>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</si>
  <si>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</si>
  <si>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</si>
  <si>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</si>
  <si>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</si>
  <si>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</si>
  <si>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</si>
  <si>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</si>
  <si>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</si>
  <si>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</si>
  <si>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</si>
  <si>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</si>
  <si>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</si>
  <si>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</si>
  <si>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</si>
  <si>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</si>
  <si>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</si>
  <si>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</si>
  <si>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</si>
  <si>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</si>
  <si>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</si>
  <si>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</si>
  <si>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</si>
  <si>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</si>
  <si>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</si>
  <si>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</si>
  <si>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</si>
  <si>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</si>
  <si>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</si>
  <si>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</si>
  <si>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</si>
  <si>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</si>
  <si>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</si>
  <si>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</si>
  <si>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</si>
  <si>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</si>
  <si>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</si>
  <si>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</si>
  <si>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</si>
  <si>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</si>
  <si>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</si>
  <si>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</si>
  <si>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</si>
  <si>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</si>
  <si>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</si>
  <si>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</si>
  <si>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</si>
  <si>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</si>
  <si>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</si>
  <si>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</si>
  <si>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</si>
  <si>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</si>
  <si>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</si>
  <si>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</si>
  <si>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</si>
  <si>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</si>
  <si>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</si>
  <si>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</si>
  <si>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</si>
  <si>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</si>
  <si>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</si>
  <si>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</si>
  <si>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</si>
  <si>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</si>
  <si>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</si>
  <si>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</si>
  <si>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</si>
  <si>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</si>
  <si>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</si>
  <si>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</si>
  <si>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</si>
  <si>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</si>
  <si>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</si>
  <si>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</si>
  <si>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</si>
  <si>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</si>
  <si>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</si>
  <si>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</si>
  <si>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</si>
  <si>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</si>
  <si>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</si>
  <si>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</si>
  <si>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</si>
  <si>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</si>
  <si>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</si>
  <si>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</si>
  <si>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</si>
  <si>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</si>
  <si>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</si>
  <si>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</si>
  <si>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</si>
  <si>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</si>
  <si>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</si>
  <si>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</si>
  <si>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</si>
  <si>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</si>
  <si>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</si>
  <si>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</si>
  <si>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</si>
  <si>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</si>
  <si>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</si>
  <si>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</si>
  <si>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</si>
  <si>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</si>
  <si>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</si>
  <si>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</si>
  <si>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</si>
  <si>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</si>
  <si>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</si>
  <si>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</si>
  <si>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</si>
  <si>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</si>
  <si>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</si>
  <si>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</si>
  <si>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</si>
  <si>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</si>
  <si>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</si>
  <si>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</si>
  <si>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</si>
  <si>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</si>
  <si>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</si>
  <si>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</si>
  <si>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</si>
  <si>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</si>
  <si>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</si>
  <si>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</si>
  <si>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</si>
  <si>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</si>
  <si>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</si>
  <si>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</si>
  <si>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</si>
  <si>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</si>
  <si>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</si>
  <si>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</si>
  <si>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</si>
  <si>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</si>
  <si>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</si>
  <si>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</si>
  <si>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</si>
  <si>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</si>
  <si>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</si>
  <si>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</si>
  <si>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</si>
  <si>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</si>
  <si>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</si>
  <si>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</si>
  <si>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</si>
  <si>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</si>
  <si>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</si>
  <si>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</si>
  <si>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</si>
  <si>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</si>
  <si>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</si>
  <si>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</si>
  <si>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</si>
  <si>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</si>
  <si>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</si>
  <si>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</si>
  <si>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</si>
  <si>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</si>
  <si>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</si>
  <si>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</si>
  <si>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</si>
  <si>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</si>
  <si>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</si>
  <si>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</si>
  <si>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</si>
  <si>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</si>
  <si>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</si>
  <si>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</si>
  <si>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</si>
  <si>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</si>
  <si>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</si>
  <si>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</si>
  <si>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</si>
  <si>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</si>
  <si>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</si>
  <si>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</si>
  <si>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</si>
  <si>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</si>
  <si>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</si>
  <si>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</si>
  <si>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</si>
  <si>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</si>
  <si>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</si>
  <si>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</si>
  <si>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</si>
  <si>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</si>
  <si>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</si>
  <si>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</si>
  <si>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</si>
  <si>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</si>
  <si>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</si>
  <si>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</si>
  <si>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</si>
  <si>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</si>
  <si>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</si>
  <si>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</si>
  <si>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</si>
  <si>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</si>
  <si>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</si>
  <si>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</si>
  <si>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</si>
  <si>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</si>
  <si>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</si>
  <si>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</si>
  <si>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</si>
  <si>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</si>
  <si>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</si>
  <si>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</si>
  <si>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</si>
  <si>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</si>
  <si>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</si>
  <si>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</si>
  <si>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</si>
  <si>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</si>
  <si>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</si>
  <si>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</si>
  <si>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</si>
  <si>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</si>
  <si>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</si>
  <si>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</si>
  <si>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</si>
  <si>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</si>
  <si>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</si>
  <si>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</si>
  <si>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</si>
  <si>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</si>
  <si>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</si>
  <si>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</si>
  <si>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</si>
  <si>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</si>
  <si>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</si>
  <si>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</si>
  <si>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</si>
  <si>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</si>
  <si>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</si>
  <si>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</si>
  <si>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</si>
  <si>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</si>
  <si>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</si>
  <si>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</si>
  <si>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</si>
  <si>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</si>
  <si>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</si>
  <si>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</si>
  <si>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</si>
  <si>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</si>
  <si>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</si>
  <si>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</si>
  <si>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</si>
  <si>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</si>
  <si>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</si>
  <si>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</si>
  <si>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</si>
  <si>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</si>
  <si>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</si>
  <si>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</si>
  <si>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</si>
  <si>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</si>
  <si>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</si>
  <si>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</si>
  <si>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</si>
  <si>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</si>
  <si>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</si>
  <si>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</si>
  <si>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</si>
  <si>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</si>
  <si>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</si>
  <si>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</si>
  <si>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</si>
  <si>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</si>
  <si>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</si>
  <si>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</si>
  <si>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</si>
  <si>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</si>
  <si>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</si>
  <si>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</si>
  <si>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</si>
  <si>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</si>
  <si>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</si>
  <si>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</si>
  <si>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</si>
  <si>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</si>
  <si>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</si>
  <si>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</si>
  <si>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</si>
  <si>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</si>
  <si>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</si>
  <si>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</si>
  <si>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</si>
  <si>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</si>
  <si>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</si>
  <si>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</si>
  <si>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</si>
  <si>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</si>
  <si>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</si>
  <si>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</si>
  <si>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</si>
  <si>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</si>
  <si>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</si>
  <si>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</si>
  <si>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</si>
  <si>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</si>
  <si>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</si>
  <si>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</si>
  <si>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</si>
  <si>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</si>
  <si>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</si>
  <si>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</si>
  <si>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</si>
  <si>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</si>
  <si>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</si>
  <si>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</si>
  <si>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</si>
  <si>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</si>
  <si>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</si>
  <si>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</si>
  <si>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</si>
  <si>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</si>
  <si>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</si>
  <si>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</si>
  <si>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</si>
  <si>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</si>
  <si>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</si>
  <si>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</si>
  <si>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</si>
  <si>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</si>
  <si>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</si>
  <si>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</si>
  <si>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</si>
  <si>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</si>
  <si>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</si>
  <si>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</si>
  <si>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</si>
  <si>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</si>
  <si>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</si>
  <si>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</si>
  <si>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</si>
  <si>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</si>
  <si>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</si>
  <si>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</si>
  <si>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</si>
  <si>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</si>
  <si>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</si>
  <si>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</si>
  <si>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</si>
  <si>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</si>
  <si>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</si>
  <si>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</si>
  <si>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</si>
  <si>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</si>
  <si>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</si>
  <si>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</si>
  <si>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</si>
  <si>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</si>
  <si>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</si>
  <si>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</si>
  <si>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</si>
  <si>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</si>
  <si>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</si>
  <si>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</si>
  <si>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</si>
  <si>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</si>
  <si>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</si>
  <si>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</si>
  <si>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</si>
  <si>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</si>
  <si>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</si>
  <si>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</si>
  <si>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</si>
  <si>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</si>
  <si>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</si>
  <si>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</si>
  <si>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</si>
  <si>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</si>
  <si>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</si>
  <si>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</si>
  <si>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</si>
  <si>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</si>
  <si>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</si>
  <si>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</si>
  <si>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</si>
  <si>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</si>
  <si>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</si>
  <si>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</si>
  <si>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</si>
  <si>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</si>
  <si>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</si>
  <si>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</si>
  <si>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</si>
  <si>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</si>
  <si>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</si>
  <si>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</si>
  <si>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</si>
  <si>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</si>
  <si>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</si>
  <si>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</si>
  <si>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</si>
  <si>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</si>
  <si>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</si>
  <si>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</si>
  <si>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</si>
  <si>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</si>
  <si>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</si>
  <si>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</si>
  <si>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</si>
  <si>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</si>
  <si>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</si>
  <si>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</si>
  <si>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</si>
  <si>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</si>
  <si>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</si>
  <si>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</si>
  <si>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</si>
  <si>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</si>
  <si>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</si>
  <si>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</si>
  <si>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</si>
  <si>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</si>
  <si>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</si>
  <si>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</si>
  <si>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</si>
  <si>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</si>
  <si>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</si>
  <si>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</si>
  <si>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</si>
  <si>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</si>
  <si>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</si>
  <si>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</si>
  <si>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</si>
  <si>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</si>
  <si>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</si>
  <si>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</si>
  <si>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</si>
  <si>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</si>
  <si>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</si>
  <si>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</si>
  <si>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</si>
  <si>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</si>
  <si>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</si>
  <si>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</si>
  <si>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</si>
  <si>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</si>
  <si>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</si>
  <si>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</si>
  <si>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</si>
  <si>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</si>
  <si>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</si>
  <si>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</si>
  <si>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</si>
  <si>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</si>
  <si>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</si>
  <si>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</si>
  <si>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</si>
  <si>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</si>
  <si>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</si>
  <si>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</si>
  <si>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</si>
  <si>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</si>
  <si>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</si>
  <si>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</si>
  <si>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</si>
  <si>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</si>
  <si>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</si>
  <si>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</si>
  <si>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</si>
  <si>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</si>
  <si>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</si>
  <si>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</si>
  <si>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</si>
  <si>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</si>
  <si>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</si>
  <si>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</si>
  <si>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</si>
  <si>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</si>
  <si>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</si>
  <si>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</si>
  <si>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</si>
  <si>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</si>
  <si>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</si>
  <si>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</si>
  <si>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</si>
  <si>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</si>
  <si>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</si>
  <si>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</si>
  <si>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</si>
  <si>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</si>
  <si>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</si>
  <si>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</si>
  <si>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</si>
  <si>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</si>
  <si>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</si>
  <si>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</si>
  <si>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</si>
  <si>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</si>
  <si>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</si>
  <si>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</si>
  <si>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</si>
  <si>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</si>
  <si>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</si>
  <si>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</si>
  <si>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</si>
  <si>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</si>
  <si>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</si>
  <si>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</si>
  <si>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</si>
  <si>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</si>
  <si>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</si>
  <si>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</si>
  <si>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</si>
  <si>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</si>
  <si>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</si>
  <si>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</si>
  <si>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</si>
  <si>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</si>
  <si>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</si>
  <si>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</si>
  <si>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</si>
  <si>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</si>
  <si>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</si>
  <si>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</si>
  <si>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</si>
  <si>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</si>
  <si>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</si>
  <si>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</si>
  <si>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</si>
  <si>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</si>
  <si>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</si>
  <si>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</si>
  <si>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</si>
  <si>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</si>
  <si>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</si>
  <si>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</si>
  <si>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</si>
  <si>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</si>
  <si>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</si>
  <si>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</si>
  <si>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</si>
  <si>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</si>
  <si>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</si>
  <si>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</si>
  <si>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</si>
  <si>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</si>
  <si>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</si>
  <si>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</si>
  <si>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</si>
  <si>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</si>
  <si>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</si>
  <si>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</si>
  <si>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</si>
  <si>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</si>
  <si>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</si>
  <si>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</si>
  <si>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</si>
  <si>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</si>
  <si>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</si>
  <si>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</si>
  <si>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</si>
  <si>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</si>
  <si>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</si>
  <si>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</si>
  <si>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</si>
  <si>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</si>
  <si>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</si>
  <si>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</si>
  <si>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</si>
  <si>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</si>
  <si>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</si>
  <si>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</si>
  <si>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</si>
  <si>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</si>
  <si>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</si>
  <si>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</si>
  <si>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</si>
  <si>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</si>
  <si>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</si>
  <si>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</si>
  <si>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</si>
  <si>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</si>
  <si>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</si>
  <si>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</si>
  <si>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</si>
  <si>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</si>
  <si>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</si>
  <si>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</si>
  <si>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</si>
  <si>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</si>
  <si>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</si>
  <si>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</si>
  <si>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</si>
  <si>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</si>
  <si>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</si>
  <si>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</si>
  <si>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</si>
  <si>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</si>
  <si>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</si>
  <si>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</si>
  <si>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</si>
  <si>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</si>
  <si>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</si>
  <si>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</si>
  <si>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</si>
  <si>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</si>
  <si>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</si>
  <si>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</si>
  <si>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</si>
  <si>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</si>
  <si>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</si>
  <si>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</si>
  <si>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</si>
  <si>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</si>
  <si>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</si>
  <si>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</si>
  <si>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</si>
  <si>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</si>
  <si>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</si>
  <si>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</si>
  <si>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</si>
  <si>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</si>
  <si>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</si>
  <si>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</si>
  <si>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</si>
  <si>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</si>
  <si>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</si>
  <si>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</si>
  <si>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</si>
  <si>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</si>
  <si>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</si>
  <si>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</si>
  <si>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</si>
  <si>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</si>
  <si>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</si>
  <si>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</si>
  <si>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</si>
  <si>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</si>
  <si>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</si>
  <si>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</si>
  <si>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</si>
  <si>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</si>
  <si>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</si>
  <si>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</si>
  <si>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</si>
  <si>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</si>
  <si>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</si>
  <si>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</si>
  <si>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</si>
  <si>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</si>
  <si>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</si>
  <si>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</si>
  <si>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</si>
  <si>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</si>
  <si>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</si>
  <si>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</si>
  <si>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</si>
  <si>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</si>
  <si>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</si>
  <si>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</si>
  <si>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</si>
  <si>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</si>
  <si>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</si>
  <si>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</si>
  <si>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</si>
  <si>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</si>
  <si>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</si>
  <si>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</si>
  <si>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</si>
  <si>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</si>
  <si>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</si>
  <si>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</si>
  <si>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</si>
  <si>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</si>
  <si>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</si>
  <si>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</si>
  <si>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</si>
  <si>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</si>
  <si>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</si>
  <si>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</si>
  <si>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</si>
  <si>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</si>
  <si>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</si>
  <si>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</si>
  <si>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</si>
  <si>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</si>
  <si>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</si>
  <si>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</si>
  <si>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</si>
  <si>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</si>
  <si>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</si>
  <si>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</si>
  <si>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</si>
  <si>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</si>
  <si>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</si>
  <si>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</si>
  <si>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</si>
  <si>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</si>
  <si>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</si>
  <si>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</si>
  <si>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</si>
  <si>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</si>
  <si>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</si>
  <si>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</si>
  <si>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</si>
  <si>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</si>
  <si>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</si>
  <si>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</si>
  <si>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</si>
  <si>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</si>
  <si>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</si>
  <si>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</si>
  <si>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</si>
  <si>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</si>
  <si>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</si>
  <si>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</si>
  <si>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</si>
  <si>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</si>
  <si>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</si>
  <si>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</si>
  <si>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</si>
  <si>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</si>
  <si>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</si>
  <si>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</si>
  <si>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</si>
  <si>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</si>
  <si>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</si>
  <si>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</si>
  <si>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</si>
  <si>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</si>
  <si>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</si>
  <si>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</si>
  <si>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</si>
  <si>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</si>
  <si>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</si>
  <si>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</si>
  <si>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</si>
  <si>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</si>
  <si>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</si>
  <si>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</si>
  <si>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</si>
  <si>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</si>
  <si>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</si>
  <si>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</si>
  <si>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</si>
  <si>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</si>
  <si>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</si>
  <si>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</si>
  <si>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</si>
  <si>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</si>
  <si>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</si>
  <si>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</si>
  <si>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</si>
  <si>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</si>
  <si>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</si>
  <si>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</si>
  <si>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</si>
  <si>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</si>
  <si>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</si>
  <si>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</si>
  <si>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</si>
  <si>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</si>
  <si>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</si>
  <si>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</si>
  <si>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</si>
  <si>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</si>
  <si>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</si>
  <si>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</si>
  <si>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</si>
  <si>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</si>
  <si>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</si>
  <si>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</si>
  <si>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</si>
  <si>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</si>
  <si>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</si>
  <si>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</si>
  <si>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</si>
  <si>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</si>
  <si>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</si>
  <si>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</si>
  <si>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</si>
  <si>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</si>
  <si>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</si>
  <si>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</si>
  <si>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</si>
  <si>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</si>
  <si>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</si>
  <si>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</si>
  <si>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</si>
  <si>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</si>
  <si>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</si>
  <si>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</si>
  <si>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</si>
  <si>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</si>
  <si>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</si>
  <si>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</si>
  <si>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</si>
  <si>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</si>
  <si>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</si>
  <si>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</si>
  <si>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</si>
  <si>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</si>
  <si>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</si>
  <si>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</si>
  <si>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</si>
  <si>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</si>
  <si>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</si>
  <si>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</si>
  <si>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</si>
  <si>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</si>
  <si>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</si>
  <si>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</si>
  <si>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</si>
  <si>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</si>
  <si>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</si>
  <si>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</si>
  <si>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</si>
  <si>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</si>
  <si>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</si>
  <si>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</si>
  <si>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</si>
  <si>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</si>
  <si>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</si>
  <si>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</si>
  <si>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</si>
  <si>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</si>
  <si>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</si>
  <si>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</si>
  <si>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</si>
  <si>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</si>
  <si>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</si>
  <si>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</si>
  <si>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</si>
  <si>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</si>
  <si>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</si>
  <si>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</si>
  <si>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</si>
  <si>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</si>
  <si>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</si>
  <si>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</si>
  <si>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</si>
  <si>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</si>
  <si>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</si>
  <si>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</si>
  <si>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</si>
  <si>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</si>
  <si>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</si>
  <si>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</si>
  <si>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</si>
  <si>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</si>
  <si>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</si>
  <si>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</si>
  <si>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</si>
  <si>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</si>
  <si>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</si>
  <si>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</si>
  <si>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</si>
  <si>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</si>
  <si>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</si>
  <si>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</si>
  <si>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</si>
  <si>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</si>
  <si>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</si>
  <si>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</si>
  <si>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</si>
  <si>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</si>
  <si>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</si>
  <si>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</si>
  <si>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</si>
  <si>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</si>
  <si>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</si>
  <si>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</si>
  <si>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</si>
  <si>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</si>
  <si>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</si>
  <si>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</si>
  <si>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</si>
  <si>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</si>
  <si>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</si>
  <si>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</si>
  <si>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</si>
  <si>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</si>
  <si>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</si>
  <si>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</si>
  <si>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</si>
  <si>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</si>
  <si>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</si>
  <si>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</si>
  <si>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</si>
  <si>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</si>
  <si>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</si>
  <si>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</si>
  <si>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</si>
  <si>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</si>
  <si>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</si>
  <si>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</si>
  <si>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</si>
  <si>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</si>
  <si>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</si>
  <si>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</si>
  <si>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</si>
  <si>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</si>
  <si>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</si>
  <si>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</si>
  <si>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</si>
  <si>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</si>
  <si>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</si>
  <si>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</si>
  <si>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</si>
  <si>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</si>
  <si>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</si>
  <si>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</si>
  <si>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</si>
  <si>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</si>
  <si>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</si>
  <si>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</si>
  <si>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</si>
  <si>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</si>
  <si>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</si>
  <si>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</si>
  <si>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</si>
  <si>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</si>
  <si>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</si>
  <si>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</si>
  <si>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</si>
  <si>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</si>
  <si>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</si>
  <si>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</si>
  <si>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</si>
  <si>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</si>
  <si>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</si>
  <si>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</si>
  <si>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</si>
  <si>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</si>
  <si>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</si>
  <si>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</si>
  <si>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</si>
  <si>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</si>
  <si>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</si>
  <si>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</si>
  <si>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</si>
  <si>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</si>
  <si>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</si>
  <si>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</si>
  <si>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</si>
  <si>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</si>
  <si>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</si>
  <si>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</si>
  <si>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</si>
  <si>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</si>
  <si>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</si>
  <si>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</si>
  <si>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</si>
  <si>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</si>
  <si>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</si>
  <si>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</si>
  <si>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</si>
  <si>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</si>
  <si>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</si>
  <si>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</si>
  <si>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</si>
  <si>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</si>
  <si>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</si>
  <si>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</si>
  <si>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</si>
  <si>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</si>
  <si>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</si>
  <si>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</si>
  <si>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</si>
  <si>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</si>
  <si>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</si>
  <si>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</si>
  <si>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</si>
  <si>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</si>
  <si>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</si>
  <si>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</si>
  <si>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</si>
  <si>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</si>
  <si>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</si>
  <si>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</si>
  <si>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</si>
  <si>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</si>
  <si>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</si>
  <si>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</si>
  <si>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</si>
  <si>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</si>
  <si>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</si>
  <si>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</si>
  <si>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</si>
  <si>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</si>
  <si>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</si>
  <si>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</si>
  <si>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</si>
  <si>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</si>
  <si>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</si>
  <si>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</si>
  <si>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</si>
  <si>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</si>
  <si>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</si>
  <si>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</si>
  <si>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</si>
  <si>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</si>
  <si>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</si>
  <si>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</si>
  <si>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</si>
  <si>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</si>
  <si>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</si>
  <si>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</si>
  <si>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</si>
  <si>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</si>
  <si>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</si>
  <si>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</si>
  <si>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</si>
  <si>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</si>
  <si>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</si>
  <si>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</si>
  <si>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</si>
  <si>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</si>
  <si>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</si>
  <si>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</si>
  <si>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</si>
  <si>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</si>
  <si>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</si>
  <si>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</si>
  <si>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</si>
  <si>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</si>
  <si>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</si>
  <si>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</si>
  <si>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</si>
  <si>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</si>
  <si>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</si>
  <si>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</si>
  <si>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</si>
  <si>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</si>
  <si>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</si>
  <si>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</si>
  <si>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</si>
  <si>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</si>
  <si>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</si>
  <si>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</si>
  <si>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</si>
  <si>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</si>
  <si>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</si>
  <si>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</si>
  <si>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</si>
  <si>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</si>
  <si>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</si>
  <si>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</si>
  <si>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</si>
  <si>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</si>
  <si>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</si>
  <si>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</si>
  <si>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</si>
  <si>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</si>
  <si>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</si>
  <si>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</si>
  <si>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</si>
  <si>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</si>
  <si>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</si>
  <si>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</si>
  <si>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</si>
  <si>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</si>
  <si>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</si>
  <si>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</si>
  <si>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</si>
  <si>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</si>
  <si>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</si>
  <si>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</si>
  <si>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</si>
  <si>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</si>
  <si>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</si>
  <si>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</si>
  <si>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</si>
  <si>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</si>
  <si>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</si>
  <si>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</si>
  <si>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</si>
  <si>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</si>
  <si>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</si>
  <si>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</si>
  <si>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</si>
  <si>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</si>
  <si>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</si>
  <si>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</si>
  <si>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</si>
  <si>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</si>
  <si>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</si>
  <si>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</si>
  <si>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</si>
  <si>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</si>
  <si>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</si>
  <si>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</si>
  <si>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</si>
  <si>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</si>
  <si>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</si>
  <si>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</si>
  <si>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</si>
  <si>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</si>
  <si>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</si>
  <si>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</si>
  <si>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</si>
  <si>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</si>
  <si>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</si>
  <si>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</si>
  <si>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</si>
  <si>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</si>
  <si>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</si>
  <si>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</si>
  <si>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</si>
  <si>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</si>
  <si>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</si>
  <si>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</si>
  <si>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</si>
  <si>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</si>
  <si>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</si>
  <si>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</si>
  <si>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</si>
  <si>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</si>
  <si>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</si>
  <si>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</si>
  <si>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</si>
  <si>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</si>
  <si>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</si>
  <si>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</si>
  <si>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</si>
  <si>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</si>
  <si>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</si>
  <si>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</si>
  <si>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</si>
  <si>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</si>
  <si>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</si>
  <si>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</si>
  <si>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</si>
  <si>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</si>
  <si>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</si>
  <si>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</si>
  <si>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</si>
  <si>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</si>
  <si>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</si>
  <si>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</si>
  <si>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</si>
  <si>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</si>
  <si>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</si>
  <si>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</si>
  <si>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</si>
  <si>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</si>
  <si>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</si>
  <si>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</si>
  <si>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</si>
  <si>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</si>
  <si>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</si>
  <si>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</si>
  <si>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</si>
  <si>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</si>
  <si>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</si>
  <si>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</si>
  <si>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</si>
  <si>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</si>
  <si>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</si>
  <si>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</si>
  <si>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</si>
  <si>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</si>
  <si>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</si>
  <si>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</si>
  <si>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</si>
  <si>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</si>
  <si>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</si>
  <si>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</si>
  <si>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</si>
  <si>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</si>
  <si>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</si>
  <si>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</si>
  <si>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</si>
  <si>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</si>
  <si>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</si>
  <si>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</si>
  <si>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</si>
  <si>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</si>
  <si>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</si>
  <si>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</si>
  <si>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</si>
  <si>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</si>
  <si>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</si>
  <si>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</si>
  <si>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</si>
  <si>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</si>
  <si>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</si>
  <si>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</si>
  <si>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</si>
  <si>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</si>
  <si>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</si>
  <si>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</si>
  <si>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</si>
  <si>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</si>
  <si>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</si>
  <si>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</si>
  <si>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</si>
  <si>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</si>
  <si>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</si>
  <si>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</si>
  <si>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</si>
  <si>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</si>
  <si>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</si>
  <si>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</si>
  <si>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</si>
  <si>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</si>
  <si>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</si>
  <si>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</si>
  <si>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</si>
  <si>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</si>
  <si>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</si>
  <si>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</si>
  <si>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</si>
  <si>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</si>
  <si>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</si>
  <si>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</si>
  <si>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</si>
  <si>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</si>
  <si>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</si>
  <si>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</si>
  <si>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</si>
  <si>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</si>
  <si>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</si>
  <si>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</si>
  <si>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</si>
  <si>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</si>
  <si>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</si>
  <si>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</si>
  <si>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</si>
  <si>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</si>
  <si>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</si>
  <si>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</si>
  <si>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</si>
  <si>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</si>
  <si>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</si>
  <si>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</si>
  <si>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</si>
  <si>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</si>
  <si>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</si>
  <si>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</si>
  <si>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</si>
  <si>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</si>
  <si>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</si>
  <si>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</si>
  <si>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</si>
  <si>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</si>
  <si>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</si>
  <si>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</si>
  <si>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</si>
  <si>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</si>
  <si>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</si>
  <si>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</si>
  <si>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</si>
  <si>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</si>
  <si>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</si>
  <si>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</si>
  <si>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</si>
  <si>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</si>
  <si>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</si>
  <si>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</si>
  <si>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</si>
  <si>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</si>
  <si>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</si>
  <si>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</si>
  <si>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</si>
  <si>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</si>
  <si>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</si>
  <si>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</si>
  <si>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</si>
  <si>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</si>
  <si>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</si>
  <si>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</si>
  <si>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</si>
  <si>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</si>
  <si>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</si>
  <si>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</si>
  <si>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</si>
  <si>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</si>
  <si>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</si>
  <si>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</si>
  <si>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</si>
  <si>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</si>
  <si>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</si>
  <si>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</si>
  <si>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</si>
  <si>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</si>
  <si>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</si>
  <si>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</si>
  <si>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</si>
  <si>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</si>
  <si>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</si>
  <si>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</si>
  <si>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</si>
  <si>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</si>
  <si>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</si>
  <si>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</si>
  <si>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</si>
  <si>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</si>
  <si>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</si>
  <si>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</si>
  <si>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</si>
  <si>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</si>
  <si>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</si>
  <si>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</si>
  <si>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</si>
  <si>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</si>
  <si>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</si>
  <si>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</si>
  <si>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</si>
  <si>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</si>
  <si>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</si>
  <si>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</si>
  <si>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</si>
  <si>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</si>
  <si>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</si>
  <si>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</si>
  <si>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</si>
  <si>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</si>
  <si>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</si>
  <si>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</si>
  <si>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</si>
  <si>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</si>
  <si>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</si>
  <si>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</si>
  <si>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</si>
  <si>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</si>
  <si>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</si>
  <si>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</si>
  <si>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</si>
  <si>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</si>
  <si>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</si>
  <si>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</si>
  <si>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</si>
  <si>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</si>
  <si>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</si>
  <si>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</si>
  <si>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</si>
  <si>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</si>
  <si>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</si>
  <si>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</si>
  <si>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</si>
  <si>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</si>
  <si>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</si>
  <si>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</si>
  <si>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</si>
  <si>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</si>
  <si>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</si>
  <si>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</si>
  <si>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</si>
  <si>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</si>
  <si>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</si>
  <si>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</si>
  <si>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</si>
  <si>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</si>
  <si>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</si>
  <si>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</si>
  <si>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</si>
  <si>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</si>
  <si>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</si>
  <si>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</si>
  <si>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</si>
  <si>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</si>
  <si>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</si>
  <si>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</si>
  <si>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</si>
  <si>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</si>
  <si>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</si>
  <si>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</si>
  <si>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</si>
  <si>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</si>
  <si>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</si>
  <si>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</si>
  <si>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</si>
  <si>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</si>
  <si>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</si>
  <si>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</si>
  <si>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</si>
  <si>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</si>
  <si>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</si>
  <si>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</si>
  <si>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</si>
  <si>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</si>
  <si>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</si>
  <si>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</si>
  <si>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</si>
  <si>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</si>
  <si>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</si>
  <si>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</si>
  <si>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</si>
  <si>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</si>
  <si>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</si>
  <si>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</si>
  <si>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</si>
  <si>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</si>
  <si>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</si>
  <si>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</si>
  <si>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</si>
  <si>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</si>
  <si>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</si>
  <si>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</si>
  <si>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</si>
  <si>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</si>
  <si>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</si>
  <si>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</si>
  <si>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</si>
  <si>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</si>
  <si>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</si>
  <si>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</si>
  <si>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</si>
  <si>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</si>
  <si>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</si>
  <si>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</si>
  <si>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</si>
  <si>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</si>
  <si>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</si>
  <si>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</si>
  <si>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</si>
  <si>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</si>
  <si>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</si>
  <si>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</si>
  <si>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</si>
  <si>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</si>
  <si>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</si>
  <si>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</si>
  <si>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</si>
  <si>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</si>
  <si>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</si>
  <si>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</si>
  <si>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</si>
  <si>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</si>
  <si>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</si>
  <si>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</si>
  <si>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</si>
  <si>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</si>
  <si>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</si>
  <si>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</si>
  <si>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</si>
  <si>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</si>
  <si>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</si>
  <si>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</si>
  <si>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</si>
  <si>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</si>
  <si>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</si>
  <si>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</si>
  <si>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</si>
  <si>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</si>
  <si>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</si>
  <si>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</si>
  <si>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</si>
  <si>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</si>
  <si>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</si>
  <si>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</si>
  <si>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</si>
  <si>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</si>
  <si>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</si>
  <si>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</si>
  <si>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</si>
  <si>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</si>
  <si>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</si>
  <si>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</si>
  <si>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</si>
  <si>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</si>
  <si>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</si>
  <si>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</si>
  <si>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</si>
  <si>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</si>
  <si>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</si>
  <si>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</si>
  <si>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</si>
  <si>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</si>
  <si>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</si>
  <si>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</si>
  <si>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</si>
  <si>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</si>
  <si>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</si>
  <si>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</si>
  <si>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</si>
  <si>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</si>
  <si>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</si>
  <si>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</si>
  <si>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</si>
  <si>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</si>
  <si>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</si>
  <si>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</si>
  <si>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</si>
  <si>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</si>
  <si>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</si>
  <si>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</si>
  <si>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</si>
  <si>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</si>
  <si>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</si>
  <si>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</si>
  <si>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</si>
  <si>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</si>
  <si>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</si>
  <si>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</si>
  <si>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</si>
  <si>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</si>
  <si>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</si>
  <si>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</si>
  <si>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</si>
  <si>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</si>
  <si>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</si>
  <si>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</si>
  <si>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</si>
  <si>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</si>
  <si>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</si>
  <si>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</si>
  <si>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</si>
  <si>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</si>
  <si>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</si>
  <si>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</si>
  <si>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</si>
  <si>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</si>
  <si>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</si>
  <si>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</si>
  <si>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</si>
  <si>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</si>
  <si>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</si>
  <si>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</si>
  <si>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</si>
  <si>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</si>
  <si>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</si>
  <si>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</si>
  <si>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</si>
  <si>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</si>
  <si>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</si>
  <si>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</si>
  <si>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</si>
  <si>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</si>
  <si>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</si>
  <si>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</si>
  <si>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</si>
  <si>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</si>
  <si>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</si>
  <si>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</si>
  <si>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</si>
  <si>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</si>
  <si>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</si>
  <si>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</si>
  <si>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</si>
  <si>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</si>
  <si>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</si>
  <si>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</si>
  <si>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</si>
  <si>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</si>
  <si>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</si>
  <si>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</si>
  <si>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</si>
  <si>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</si>
  <si>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</si>
  <si>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</si>
  <si>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</si>
  <si>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</si>
  <si>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</si>
  <si>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</si>
  <si>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</si>
  <si>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</si>
  <si>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</si>
  <si>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</si>
  <si>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</si>
  <si>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</si>
  <si>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</si>
  <si>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</si>
  <si>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</si>
  <si>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</si>
  <si>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</si>
  <si>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</si>
  <si>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</si>
  <si>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</si>
  <si>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</si>
  <si>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</si>
  <si>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</si>
  <si>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</si>
  <si>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</si>
  <si>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</si>
  <si>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</si>
  <si>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</si>
  <si>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</si>
  <si>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</si>
  <si>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</si>
  <si>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</si>
  <si>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</si>
  <si>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</si>
  <si>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</si>
  <si>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</si>
  <si>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</si>
  <si>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</si>
  <si>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</si>
  <si>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</si>
  <si>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</si>
  <si>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</si>
  <si>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</si>
  <si>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</si>
  <si>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</si>
  <si>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</si>
  <si>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</si>
  <si>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</si>
  <si>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</si>
  <si>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</si>
  <si>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</si>
  <si>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</si>
  <si>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</si>
  <si>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</si>
  <si>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</si>
  <si>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</si>
  <si>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</si>
  <si>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</si>
  <si>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</si>
  <si>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</si>
  <si>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</si>
  <si>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</si>
  <si>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</si>
  <si>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</si>
  <si>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</si>
  <si>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</si>
  <si>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</si>
  <si>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</si>
  <si>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</si>
  <si>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</si>
  <si>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</si>
  <si>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</si>
  <si>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</si>
  <si>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</si>
  <si>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</si>
  <si>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</si>
  <si>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</si>
  <si>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</si>
  <si>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</si>
  <si>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</si>
  <si>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</si>
  <si>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</si>
  <si>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</si>
  <si>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</si>
  <si>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</si>
  <si>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</si>
  <si>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</si>
  <si>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</si>
  <si>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</si>
  <si>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</si>
  <si>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</si>
  <si>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</si>
  <si>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</si>
  <si>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</si>
  <si>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</si>
  <si>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</si>
  <si>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</si>
  <si>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</si>
  <si>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</si>
  <si>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</si>
  <si>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</si>
  <si>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</si>
  <si>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</si>
  <si>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</si>
  <si>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</si>
  <si>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</si>
  <si>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</si>
  <si>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</si>
  <si>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</si>
  <si>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</si>
  <si>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</si>
  <si>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</si>
  <si>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</si>
  <si>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</si>
  <si>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</si>
  <si>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</si>
  <si>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</si>
  <si>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</si>
  <si>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</si>
  <si>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</si>
  <si>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</si>
  <si>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</si>
  <si>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</si>
  <si>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</si>
  <si>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</si>
  <si>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</si>
  <si>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</si>
  <si>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</si>
  <si>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</si>
  <si>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</si>
  <si>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</si>
  <si>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</si>
  <si>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</si>
  <si>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</si>
  <si>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</si>
  <si>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</si>
  <si>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</si>
  <si>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</si>
  <si>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</si>
  <si>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</si>
  <si>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</si>
  <si>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</si>
  <si>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</si>
  <si>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</si>
  <si>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</si>
  <si>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</si>
  <si>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</si>
  <si>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</si>
  <si>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</si>
  <si>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</si>
  <si>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</si>
  <si>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</si>
  <si>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</si>
  <si>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</si>
  <si>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</si>
  <si>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</si>
  <si>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</si>
  <si>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</si>
  <si>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</si>
  <si>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</si>
  <si>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</si>
  <si>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</si>
  <si>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</si>
  <si>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</si>
  <si>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</si>
  <si>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</si>
  <si>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</si>
  <si>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</si>
  <si>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</si>
  <si>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</si>
  <si>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</si>
  <si>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</si>
  <si>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</si>
  <si>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</si>
  <si>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</si>
  <si>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</si>
  <si>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</si>
  <si>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</si>
  <si>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</si>
  <si>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</si>
  <si>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</si>
  <si>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</si>
  <si>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</si>
  <si>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</si>
  <si>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</si>
  <si>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</si>
  <si>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</si>
  <si>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</si>
  <si>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</si>
  <si>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</si>
  <si>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</si>
  <si>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</si>
  <si>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</si>
  <si>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</si>
  <si>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</si>
  <si>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</si>
  <si>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</si>
  <si>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</si>
  <si>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</si>
  <si>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</si>
  <si>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</si>
  <si>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</si>
  <si>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</si>
  <si>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</si>
  <si>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</si>
  <si>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</si>
  <si>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</si>
  <si>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</si>
  <si>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</si>
  <si>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</si>
  <si>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</si>
  <si>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</si>
  <si>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</si>
  <si>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</si>
  <si>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</si>
  <si>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</si>
  <si>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</si>
  <si>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</si>
  <si>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</si>
  <si>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</si>
  <si>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</si>
  <si>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</si>
  <si>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</si>
  <si>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</si>
  <si>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</si>
  <si>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</si>
  <si>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</si>
  <si>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</si>
  <si>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</si>
  <si>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</si>
  <si>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</si>
  <si>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</si>
  <si>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</si>
  <si>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</si>
  <si>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</si>
  <si>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</si>
  <si>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</si>
  <si>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</si>
  <si>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</si>
  <si>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</si>
  <si>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</si>
  <si>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</si>
  <si>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</si>
  <si>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</si>
  <si>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</si>
  <si>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</si>
  <si>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</si>
  <si>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</si>
  <si>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</si>
  <si>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</si>
  <si>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</si>
  <si>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</si>
  <si>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</si>
  <si>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</si>
  <si>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</si>
  <si>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</si>
  <si>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</si>
  <si>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</si>
  <si>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</si>
  <si>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</si>
  <si>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</si>
  <si>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</si>
  <si>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</si>
  <si>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</si>
  <si>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</si>
  <si>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</si>
  <si>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</si>
  <si>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</si>
  <si>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</si>
  <si>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</si>
  <si>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</si>
  <si>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</si>
  <si>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</si>
  <si>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</si>
  <si>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</si>
  <si>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</si>
  <si>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</si>
  <si>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</si>
  <si>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</si>
  <si>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</si>
  <si>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</si>
  <si>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</si>
  <si>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</si>
  <si>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</si>
  <si>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</si>
  <si>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</si>
  <si>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</si>
  <si>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</si>
  <si>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</si>
  <si>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</si>
  <si>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</si>
  <si>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</si>
  <si>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</si>
  <si>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</si>
  <si>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</si>
  <si>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</si>
  <si>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</si>
  <si>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</si>
  <si>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</si>
  <si>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</si>
  <si>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</si>
  <si>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</si>
  <si>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</si>
  <si>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</si>
  <si>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</si>
  <si>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</si>
  <si>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</si>
  <si>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</si>
  <si>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</si>
  <si>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</si>
  <si>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</si>
  <si>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</si>
  <si>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</si>
  <si>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</si>
  <si>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</si>
  <si>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</si>
  <si>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</si>
  <si>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</si>
  <si>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</si>
  <si>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</si>
  <si>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</si>
  <si>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</si>
  <si>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</si>
  <si>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</si>
  <si>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</si>
  <si>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</si>
  <si>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</si>
  <si>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</si>
  <si>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</si>
  <si>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</si>
  <si>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</si>
  <si>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</si>
  <si>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</si>
  <si>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</si>
  <si>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</si>
  <si>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</si>
  <si>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</si>
  <si>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</si>
  <si>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</si>
  <si>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</si>
  <si>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</si>
  <si>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</si>
  <si>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</si>
  <si>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</si>
  <si>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</si>
  <si>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</si>
  <si>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</si>
  <si>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</si>
  <si>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</si>
  <si>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</si>
  <si>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</si>
  <si>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</si>
  <si>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</si>
  <si>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</si>
  <si>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</si>
  <si>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</si>
  <si>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</si>
  <si>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</si>
  <si>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</si>
  <si>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</si>
  <si>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</si>
  <si>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</si>
  <si>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</si>
  <si>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</si>
  <si>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</si>
  <si>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</si>
  <si>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</si>
  <si>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</si>
  <si>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</si>
  <si>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</si>
  <si>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</si>
  <si>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</si>
  <si>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</si>
  <si>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</si>
  <si>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</si>
  <si>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</si>
  <si>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</si>
  <si>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</si>
  <si>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</si>
  <si>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</si>
  <si>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</si>
  <si>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</si>
  <si>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</si>
  <si>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</si>
  <si>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</si>
  <si>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</si>
  <si>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</si>
  <si>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</si>
  <si>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</si>
  <si>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</si>
  <si>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</si>
  <si>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</si>
  <si>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</si>
  <si>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</si>
  <si>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</si>
  <si>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</si>
  <si>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</si>
  <si>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</si>
  <si>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</si>
  <si>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</si>
  <si>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</si>
  <si>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</si>
  <si>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</si>
  <si>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</si>
  <si>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</si>
  <si>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</si>
  <si>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</si>
  <si>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</si>
  <si>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</si>
  <si>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</si>
  <si>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</si>
  <si>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</si>
  <si>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</si>
  <si>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</si>
  <si>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</si>
  <si>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</si>
  <si>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</si>
  <si>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</si>
  <si>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</si>
  <si>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</si>
  <si>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</si>
  <si>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</si>
  <si>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</si>
  <si>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</si>
  <si>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</si>
  <si>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</si>
  <si>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</si>
  <si>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</si>
  <si>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</si>
  <si>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</si>
  <si>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</si>
  <si>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</si>
  <si>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</si>
  <si>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</si>
  <si>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</si>
  <si>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</si>
  <si>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</si>
  <si>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</si>
  <si>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</si>
  <si>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</si>
  <si>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</si>
  <si>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</si>
  <si>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</si>
  <si>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</si>
  <si>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</si>
  <si>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</si>
  <si>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</si>
  <si>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</si>
  <si>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</si>
  <si>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</si>
  <si>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</si>
  <si>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</si>
  <si>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</si>
  <si>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</si>
  <si>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</si>
  <si>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</si>
  <si>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</si>
  <si>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</si>
  <si>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</si>
  <si>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</si>
  <si>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</si>
  <si>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</si>
  <si>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</si>
  <si>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</si>
  <si>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</si>
  <si>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</si>
  <si>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</si>
  <si>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</si>
  <si>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</si>
  <si>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</si>
  <si>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</si>
  <si>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</si>
  <si>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</si>
  <si>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</si>
  <si>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</si>
  <si>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</si>
  <si>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</si>
  <si>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</si>
  <si>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</si>
  <si>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</si>
  <si>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</si>
  <si>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</si>
  <si>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</si>
  <si>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</si>
  <si>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</si>
  <si>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</si>
  <si>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</si>
  <si>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</si>
  <si>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</si>
  <si>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</si>
  <si>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</si>
  <si>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</si>
  <si>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</si>
  <si>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</si>
  <si>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</si>
  <si>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</si>
  <si>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</si>
  <si>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</si>
  <si>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</si>
  <si>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</si>
  <si>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</si>
  <si>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</si>
  <si>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</si>
  <si>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</si>
  <si>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</si>
  <si>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</si>
  <si>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</si>
  <si>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</si>
  <si>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</si>
  <si>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</si>
  <si>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</si>
  <si>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</si>
  <si>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</si>
  <si>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</si>
  <si>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</si>
  <si>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</si>
  <si>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</si>
  <si>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</si>
  <si>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</si>
  <si>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</si>
  <si>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</si>
  <si>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</si>
  <si>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</si>
  <si>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</si>
  <si>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</si>
  <si>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</si>
  <si>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</si>
  <si>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</si>
  <si>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</si>
  <si>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</si>
  <si>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</si>
  <si>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</si>
  <si>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</si>
  <si>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</si>
  <si>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</si>
  <si>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</si>
  <si>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</si>
  <si>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</si>
  <si>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</si>
  <si>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</si>
  <si>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</si>
  <si>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</si>
  <si>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</si>
  <si>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</si>
  <si>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</si>
  <si>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</si>
  <si>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</si>
  <si>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</si>
  <si>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</si>
  <si>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</si>
  <si>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</si>
  <si>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</si>
  <si>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</si>
  <si>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</si>
  <si>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</si>
  <si>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</si>
  <si>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</si>
  <si>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</si>
  <si>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</si>
  <si>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</si>
  <si>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</si>
  <si>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</si>
  <si>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</si>
  <si>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</si>
  <si>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</si>
  <si>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</si>
  <si>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</si>
  <si>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</si>
  <si>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</si>
  <si>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</si>
  <si>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</si>
  <si>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</si>
  <si>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</si>
  <si>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</si>
  <si>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</si>
  <si>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</si>
  <si>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</si>
  <si>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</si>
  <si>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</si>
  <si>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</si>
  <si>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</si>
  <si>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</si>
  <si>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</si>
  <si>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</si>
  <si>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</si>
  <si>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</si>
  <si>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</si>
  <si>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</si>
  <si>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</si>
  <si>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</si>
  <si>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</si>
  <si>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</si>
  <si>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</si>
  <si>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</si>
  <si>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</si>
  <si>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</si>
  <si>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</si>
  <si>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</si>
  <si>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</si>
  <si>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</si>
  <si>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</si>
  <si>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</si>
  <si>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</si>
  <si>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</si>
  <si>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</si>
  <si>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</si>
  <si>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</si>
  <si>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</si>
  <si>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</si>
  <si>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</si>
  <si>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</si>
  <si>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</si>
  <si>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</si>
  <si>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</si>
  <si>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</si>
  <si>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</si>
  <si>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</si>
  <si>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</si>
  <si>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</si>
  <si>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</si>
  <si>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</si>
  <si>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</si>
  <si>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</si>
  <si>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</si>
  <si>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</si>
  <si>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</si>
  <si>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</si>
  <si>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</si>
  <si>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</si>
  <si>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</si>
  <si>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</si>
  <si>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</si>
  <si>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</si>
  <si>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</si>
  <si>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</si>
  <si>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</si>
  <si>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</si>
  <si>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</si>
  <si>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</si>
  <si>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</si>
  <si>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</si>
  <si>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</si>
  <si>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</si>
  <si>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</si>
  <si>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</si>
  <si>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</si>
  <si>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</si>
  <si>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</si>
  <si>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</si>
  <si>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</si>
  <si>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</si>
  <si>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</si>
  <si>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</si>
  <si>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</si>
  <si>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</si>
  <si>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</si>
  <si>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</si>
  <si>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</si>
  <si>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</si>
  <si>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</si>
  <si>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</si>
  <si>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</si>
  <si>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</si>
  <si>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</si>
  <si>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</si>
  <si>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</si>
  <si>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</si>
  <si>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</si>
  <si>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</si>
  <si>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</si>
  <si>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</si>
  <si>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</si>
  <si>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</si>
  <si>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</si>
  <si>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</si>
  <si>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</si>
  <si>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</si>
  <si>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</si>
  <si>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</si>
  <si>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</si>
  <si>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</si>
  <si>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</si>
  <si>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</si>
  <si>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</si>
  <si>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</si>
  <si>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</si>
  <si>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</si>
  <si>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</si>
  <si>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</si>
  <si>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</si>
  <si>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</si>
  <si>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</si>
  <si>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</si>
  <si>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</si>
  <si>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</si>
  <si>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</si>
  <si>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</si>
  <si>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</si>
  <si>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</si>
  <si>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</si>
  <si>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</si>
  <si>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</si>
  <si>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</si>
  <si>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</si>
  <si>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</si>
  <si>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</si>
  <si>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</si>
  <si>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</si>
  <si>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</si>
  <si>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</si>
  <si>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</si>
  <si>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</si>
  <si>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</si>
  <si>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</si>
  <si>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</si>
  <si>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</si>
  <si>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</si>
  <si>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</si>
  <si>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</si>
  <si>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</si>
  <si>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</si>
  <si>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</si>
  <si>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</si>
  <si>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</si>
  <si>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</si>
  <si>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</si>
  <si>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</si>
  <si>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</si>
  <si>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</si>
  <si>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</si>
  <si>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</si>
  <si>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</si>
  <si>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</si>
  <si>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</si>
  <si>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</si>
  <si>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</si>
  <si>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</si>
  <si>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</si>
  <si>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</si>
  <si>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</si>
  <si>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</si>
  <si>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</si>
  <si>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</si>
  <si>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</si>
  <si>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</si>
  <si>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</si>
  <si>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</si>
  <si>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</si>
  <si>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</si>
  <si>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</si>
  <si>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</si>
  <si>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</si>
  <si>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</si>
  <si>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</si>
  <si>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</si>
  <si>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</si>
  <si>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</si>
  <si>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</si>
  <si>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</si>
  <si>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</si>
  <si>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</si>
  <si>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</si>
  <si>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</si>
  <si>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</si>
  <si>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</si>
  <si>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</si>
  <si>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</si>
  <si>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</si>
  <si>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</si>
  <si>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</si>
  <si>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</si>
  <si>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</si>
  <si>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</si>
  <si>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</si>
  <si>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</si>
  <si>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</si>
  <si>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</si>
  <si>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</si>
  <si>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</si>
  <si>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</si>
  <si>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</si>
  <si>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</si>
  <si>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</si>
  <si>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</si>
  <si>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</si>
  <si>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</si>
  <si>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</si>
  <si>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</si>
  <si>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</si>
  <si>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</si>
  <si>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</si>
  <si>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</si>
  <si>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</si>
  <si>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</si>
  <si>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</si>
  <si>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</si>
  <si>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</si>
  <si>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</si>
  <si>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</si>
  <si>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</si>
  <si>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</si>
  <si>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</si>
  <si>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</si>
  <si>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</si>
  <si>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</si>
  <si>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</si>
  <si>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</si>
  <si>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</si>
  <si>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</si>
  <si>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</si>
  <si>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</si>
  <si>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</si>
  <si>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</si>
  <si>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</si>
  <si>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</si>
  <si>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</si>
  <si>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</si>
  <si>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</si>
  <si>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</si>
  <si>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</si>
  <si>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</si>
  <si>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</si>
  <si>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</si>
  <si>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</si>
  <si>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</si>
  <si>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</si>
  <si>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</si>
  <si>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</si>
  <si>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</si>
  <si>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</si>
  <si>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</si>
  <si>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</si>
  <si>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</si>
  <si>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</si>
  <si>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</si>
  <si>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</si>
  <si>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</si>
  <si>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</si>
  <si>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</si>
  <si>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</si>
  <si>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</si>
  <si>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</si>
  <si>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</si>
  <si>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</si>
  <si>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</si>
  <si>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</si>
  <si>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</si>
  <si>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</si>
  <si>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</si>
  <si>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</si>
  <si>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</si>
  <si>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</si>
  <si>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</si>
  <si>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</si>
  <si>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</si>
  <si>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</si>
  <si>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</si>
  <si>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</si>
  <si>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</si>
  <si>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</si>
  <si>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</si>
  <si>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</si>
  <si>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</si>
  <si>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</si>
  <si>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</si>
  <si>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</si>
  <si>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</si>
  <si>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</si>
  <si>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</si>
  <si>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</si>
  <si>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</si>
  <si>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</si>
  <si>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</si>
  <si>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</si>
  <si>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</si>
  <si>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</si>
  <si>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</si>
  <si>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</si>
  <si>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</si>
  <si>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</si>
  <si>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</si>
  <si>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</si>
  <si>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</si>
  <si>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</si>
  <si>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</si>
  <si>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</si>
  <si>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</si>
  <si>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</si>
  <si>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</si>
  <si>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</si>
  <si>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</si>
  <si>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</si>
  <si>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</si>
  <si>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</si>
  <si>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</si>
  <si>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</si>
  <si>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</si>
  <si>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</si>
  <si>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</si>
  <si>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</si>
  <si>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</si>
  <si>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</si>
  <si>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</si>
  <si>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</si>
  <si>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</si>
  <si>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</si>
  <si>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</si>
  <si>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</si>
  <si>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</si>
  <si>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</si>
  <si>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</si>
  <si>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</si>
  <si>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</si>
  <si>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</si>
  <si>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</si>
  <si>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</si>
  <si>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</si>
  <si>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</si>
  <si>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</si>
  <si>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</si>
  <si>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</si>
  <si>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</si>
  <si>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</si>
  <si>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</si>
  <si>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</si>
  <si>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</si>
  <si>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</si>
  <si>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</si>
  <si>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</si>
  <si>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</si>
  <si>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</si>
  <si>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</si>
  <si>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</si>
  <si>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</si>
  <si>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</si>
  <si>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</si>
  <si>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</si>
  <si>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</si>
  <si>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</si>
  <si>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</si>
  <si>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</si>
  <si>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</si>
  <si>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</si>
  <si>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</si>
  <si>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</si>
  <si>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</si>
  <si>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</si>
  <si>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</si>
  <si>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</si>
  <si>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</si>
  <si>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</si>
  <si>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</si>
  <si>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</si>
  <si>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</si>
  <si>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</si>
  <si>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</si>
  <si>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</si>
  <si>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</si>
  <si>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</si>
  <si>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</si>
  <si>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</si>
  <si>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</si>
  <si>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</si>
  <si>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</si>
  <si>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</si>
  <si>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</si>
  <si>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</si>
  <si>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</si>
  <si>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</si>
  <si>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</si>
  <si>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</si>
  <si>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</si>
  <si>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</si>
  <si>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</si>
  <si>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</si>
  <si>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</si>
  <si>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</si>
  <si>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</si>
  <si>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</si>
  <si>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</si>
  <si>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</si>
  <si>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</si>
  <si>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</si>
  <si>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</si>
  <si>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</si>
  <si>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</si>
  <si>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</si>
  <si>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</si>
  <si>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</si>
  <si>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</si>
  <si>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</si>
  <si>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</si>
  <si>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</si>
  <si>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</si>
  <si>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</si>
  <si>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</si>
  <si>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</si>
  <si>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</si>
  <si>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</si>
  <si>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</si>
  <si>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</si>
  <si>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</si>
  <si>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</si>
  <si>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</si>
  <si>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</si>
  <si>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</si>
  <si>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</si>
  <si>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</si>
  <si>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</si>
  <si>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</si>
  <si>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</si>
  <si>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</si>
  <si>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</si>
  <si>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</si>
  <si>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</si>
  <si>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</si>
  <si>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</si>
  <si>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</si>
  <si>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</si>
  <si>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</si>
  <si>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</si>
  <si>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</si>
  <si>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</si>
  <si>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</si>
  <si>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</si>
  <si>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</si>
  <si>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</si>
  <si>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</si>
  <si>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</si>
  <si>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</si>
  <si>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</si>
  <si>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</si>
  <si>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</si>
  <si>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</si>
  <si>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</si>
  <si>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</si>
  <si>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</si>
  <si>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</si>
  <si>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</si>
  <si>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</si>
  <si>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</si>
  <si>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</si>
  <si>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</si>
  <si>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</si>
  <si>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</si>
  <si>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</si>
  <si>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</si>
  <si>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</si>
  <si>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</si>
  <si>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</si>
  <si>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</si>
  <si>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</si>
  <si>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</si>
  <si>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</si>
  <si>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</si>
  <si>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</si>
  <si>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</si>
  <si>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</si>
  <si>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</si>
  <si>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</si>
  <si>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</si>
  <si>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</si>
  <si>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</si>
  <si>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</si>
  <si>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</si>
  <si>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</si>
  <si>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</si>
  <si>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</si>
  <si>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</si>
  <si>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</si>
  <si>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</si>
  <si>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</si>
  <si>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</si>
  <si>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</si>
  <si>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</si>
  <si>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</si>
  <si>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</si>
  <si>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</si>
  <si>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</si>
  <si>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</si>
  <si>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</si>
  <si>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</si>
  <si>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</si>
  <si>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</si>
  <si>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</si>
  <si>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</si>
  <si>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</si>
  <si>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</si>
  <si>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</si>
  <si>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</si>
  <si>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</si>
  <si>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</si>
  <si>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</si>
  <si>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</si>
  <si>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</si>
  <si>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</si>
  <si>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</si>
  <si>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</si>
  <si>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</si>
  <si>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</si>
  <si>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</si>
  <si>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</si>
  <si>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</si>
  <si>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</si>
  <si>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</si>
  <si>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</si>
  <si>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</si>
  <si>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</si>
  <si>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</si>
  <si>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</si>
  <si>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</si>
  <si>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</si>
  <si>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</si>
  <si>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</si>
  <si>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</si>
  <si>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</si>
  <si>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</si>
  <si>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</si>
  <si>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</si>
  <si>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</si>
  <si>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</si>
  <si>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</si>
  <si>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</si>
  <si>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</si>
  <si>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</si>
  <si>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</si>
  <si>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</si>
  <si>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</si>
  <si>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</si>
  <si>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</si>
  <si>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</si>
  <si>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</si>
  <si>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</si>
  <si>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</si>
  <si>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</si>
  <si>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</si>
  <si>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</si>
  <si>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</si>
  <si>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</si>
  <si>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</si>
  <si>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</si>
  <si>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</si>
  <si>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</si>
  <si>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</si>
  <si>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</si>
  <si>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</si>
  <si>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</si>
  <si>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</si>
  <si>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</si>
  <si>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</si>
  <si>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</si>
  <si>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</si>
  <si>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</si>
  <si>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</si>
  <si>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</si>
  <si>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</si>
  <si>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</si>
  <si>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</si>
  <si>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</si>
  <si>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</si>
  <si>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</si>
  <si>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</si>
  <si>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</si>
  <si>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</si>
  <si>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</si>
  <si>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</si>
  <si>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</si>
  <si>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</si>
  <si>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</si>
  <si>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</si>
  <si>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</si>
  <si>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</si>
  <si>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</si>
  <si>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</si>
  <si>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</si>
  <si>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</si>
  <si>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</si>
  <si>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</si>
  <si>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</si>
  <si>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</si>
  <si>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</si>
  <si>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</si>
  <si>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</si>
  <si>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</si>
  <si>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</si>
  <si>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</si>
  <si>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</si>
  <si>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</si>
  <si>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</si>
  <si>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</si>
  <si>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</si>
  <si>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</si>
  <si>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</si>
  <si>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</si>
  <si>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</si>
  <si>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</si>
  <si>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</si>
  <si>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</si>
  <si>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</si>
  <si>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</si>
  <si>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</si>
  <si>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</si>
  <si>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</si>
  <si>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</si>
  <si>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</si>
  <si>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</si>
  <si>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</si>
  <si>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</si>
  <si>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</si>
  <si>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</si>
  <si>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</si>
  <si>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</si>
  <si>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</si>
  <si>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</si>
  <si>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</si>
  <si>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</si>
  <si>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</si>
  <si>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</si>
  <si>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</si>
  <si>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</si>
  <si>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</si>
  <si>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</si>
  <si>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</si>
  <si>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</si>
  <si>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</si>
  <si>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</si>
  <si>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</si>
  <si>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</si>
  <si>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</si>
  <si>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</si>
  <si>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</si>
  <si>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</si>
  <si>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</si>
  <si>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</si>
  <si>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</si>
  <si>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</si>
  <si>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</si>
  <si>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</si>
  <si>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</si>
  <si>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</si>
  <si>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</si>
  <si>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</si>
  <si>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</si>
  <si>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</si>
  <si>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</si>
  <si>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</si>
  <si>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</si>
  <si>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</si>
  <si>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</si>
  <si>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</si>
  <si>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</si>
  <si>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</si>
  <si>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</si>
  <si>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</si>
  <si>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</si>
  <si>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</si>
  <si>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</si>
  <si>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</si>
  <si>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</si>
  <si>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</si>
  <si>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</si>
  <si>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</si>
  <si>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</si>
  <si>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</si>
  <si>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</si>
  <si>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</si>
  <si>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</si>
  <si>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</si>
  <si>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</si>
  <si>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</si>
  <si>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</si>
  <si>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</si>
  <si>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</si>
  <si>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</si>
  <si>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</si>
  <si>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</si>
  <si>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</si>
  <si>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</si>
  <si>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</si>
  <si>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</si>
  <si>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</si>
  <si>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</si>
  <si>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</si>
  <si>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</si>
  <si>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</si>
  <si>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</si>
  <si>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</si>
  <si>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</si>
  <si>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</si>
  <si>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</si>
  <si>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</si>
  <si>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</si>
  <si>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</si>
  <si>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</si>
  <si>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</si>
  <si>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</si>
  <si>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</si>
  <si>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</si>
  <si>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</si>
  <si>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</si>
  <si>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</si>
  <si>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</si>
  <si>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</si>
  <si>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</si>
  <si>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</si>
  <si>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</si>
  <si>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</si>
  <si>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</si>
  <si>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</si>
  <si>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</si>
  <si>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</si>
  <si>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</si>
  <si>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</si>
  <si>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</si>
  <si>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</si>
  <si>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</si>
  <si>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</si>
  <si>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</si>
  <si>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</si>
  <si>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</si>
  <si>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</si>
  <si>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</si>
  <si>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</si>
  <si>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</si>
  <si>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</si>
  <si>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</si>
  <si>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</si>
  <si>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</si>
  <si>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</si>
  <si>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</si>
  <si>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</si>
  <si>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</si>
  <si>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</si>
  <si>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</si>
  <si>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</si>
  <si>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</si>
  <si>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</si>
  <si>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</si>
  <si>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</si>
  <si>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</si>
  <si>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</si>
  <si>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</si>
  <si>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</si>
  <si>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</si>
  <si>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</si>
  <si>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</si>
  <si>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</si>
  <si>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</si>
  <si>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</si>
  <si>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</si>
  <si>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</si>
  <si>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</si>
  <si>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</si>
  <si>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</si>
  <si>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</si>
  <si>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</si>
  <si>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</si>
  <si>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</si>
  <si>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</si>
  <si>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</si>
  <si>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</si>
  <si>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</si>
  <si>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</si>
  <si>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</si>
  <si>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</si>
  <si>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</si>
  <si>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</si>
  <si>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</si>
  <si>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</si>
  <si>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</si>
  <si>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</si>
  <si>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</si>
  <si>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</si>
  <si>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</si>
  <si>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</si>
  <si>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</si>
  <si>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</si>
  <si>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</si>
  <si>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</si>
  <si>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</si>
  <si>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</si>
  <si>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</si>
  <si>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</si>
  <si>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</si>
  <si>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</si>
  <si>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</si>
  <si>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</si>
  <si>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</si>
  <si>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</si>
  <si>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</si>
  <si>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</si>
  <si>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</si>
  <si>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</si>
  <si>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</si>
  <si>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</si>
  <si>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</si>
  <si>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</si>
  <si>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</si>
  <si>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</si>
  <si>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</si>
  <si>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</si>
  <si>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</si>
  <si>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</si>
  <si>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</si>
  <si>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</si>
  <si>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</si>
  <si>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</si>
  <si>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</si>
  <si>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</si>
  <si>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</si>
  <si>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</si>
  <si>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</si>
  <si>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</si>
  <si>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</si>
  <si>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</si>
  <si>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</si>
  <si>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</si>
  <si>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</si>
  <si>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</si>
  <si>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</si>
  <si>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</si>
  <si>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</si>
  <si>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</si>
  <si>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</si>
  <si>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</si>
  <si>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</si>
  <si>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</si>
  <si>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</si>
  <si>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</si>
  <si>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</si>
  <si>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</si>
  <si>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</si>
  <si>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</si>
  <si>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</si>
  <si>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</si>
  <si>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</si>
  <si>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</si>
  <si>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</si>
  <si>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</si>
  <si>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</si>
  <si>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</si>
  <si>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</si>
  <si>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</si>
  <si>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</si>
  <si>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</si>
  <si>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</si>
  <si>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</si>
  <si>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</si>
  <si>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</si>
  <si>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</si>
  <si>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</si>
  <si>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</si>
  <si>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</si>
  <si>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</si>
  <si>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</si>
  <si>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</si>
  <si>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</si>
  <si>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</si>
  <si>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</si>
  <si>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</si>
  <si>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</si>
  <si>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</si>
  <si>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</si>
  <si>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</si>
  <si>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</si>
  <si>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</si>
  <si>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</si>
  <si>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</si>
  <si>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</si>
  <si>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</si>
  <si>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</si>
  <si>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</si>
  <si>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</si>
  <si>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</si>
  <si>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</si>
  <si>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</si>
  <si>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</si>
  <si>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</si>
  <si>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</si>
  <si>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</si>
  <si>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</si>
  <si>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</si>
  <si>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</si>
  <si>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</si>
  <si>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</si>
  <si>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</si>
  <si>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</si>
  <si>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</si>
  <si>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</si>
  <si>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</si>
  <si>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</si>
  <si>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</si>
  <si>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</si>
  <si>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</si>
  <si>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</si>
  <si>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</si>
  <si>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</si>
  <si>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</si>
  <si>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</si>
  <si>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</si>
  <si>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</si>
  <si>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</si>
  <si>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</si>
  <si>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</si>
  <si>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</si>
  <si>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</si>
  <si>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</si>
  <si>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</si>
  <si>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</si>
  <si>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</si>
  <si>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</si>
  <si>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</si>
  <si>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</si>
  <si>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</si>
  <si>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</si>
  <si>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</si>
  <si>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</si>
  <si>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</si>
  <si>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</si>
  <si>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</si>
  <si>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</si>
  <si>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</si>
  <si>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</si>
  <si>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</si>
  <si>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</si>
  <si>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</si>
  <si>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</si>
  <si>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</si>
  <si>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</si>
  <si>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</si>
  <si>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</si>
  <si>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</si>
  <si>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</si>
  <si>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</si>
  <si>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</si>
  <si>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</si>
  <si>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</si>
  <si>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</si>
  <si>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</si>
  <si>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</si>
  <si>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</si>
  <si>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</si>
  <si>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</si>
  <si>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</si>
  <si>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</si>
  <si>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</si>
  <si>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</si>
  <si>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</si>
  <si>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</si>
  <si>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</si>
  <si>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</si>
  <si>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</si>
  <si>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</si>
  <si>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</si>
  <si>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</si>
  <si>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</si>
  <si>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</si>
  <si>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</si>
  <si>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</si>
  <si>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</si>
  <si>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</si>
  <si>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</si>
  <si>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</si>
  <si>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</si>
  <si>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</si>
  <si>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</si>
  <si>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</si>
  <si>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</si>
  <si>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</si>
  <si>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</si>
  <si>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</si>
  <si>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</si>
  <si>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</si>
  <si>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</si>
  <si>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</si>
  <si>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</si>
  <si>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</si>
  <si>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</si>
  <si>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</si>
  <si>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</si>
  <si>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</si>
  <si>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</si>
  <si>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</si>
  <si>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</si>
  <si>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</si>
  <si>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</si>
  <si>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</si>
  <si>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</si>
  <si>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</si>
  <si>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</si>
  <si>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</si>
  <si>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</si>
  <si>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</si>
  <si>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</si>
  <si>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</si>
  <si>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</si>
  <si>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</si>
  <si>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</si>
  <si>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</si>
  <si>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</si>
  <si>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</si>
  <si>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</si>
  <si>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</si>
  <si>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</si>
  <si>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</si>
  <si>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</si>
  <si>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</si>
  <si>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</si>
  <si>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</si>
  <si>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</si>
  <si>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</si>
  <si>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</si>
  <si>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</si>
  <si>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</si>
  <si>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</si>
  <si>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</si>
  <si>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</si>
  <si>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</si>
  <si>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</si>
  <si>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</si>
  <si>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</si>
  <si>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</si>
  <si>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</si>
  <si>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</si>
  <si>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</si>
  <si>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</si>
  <si>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</si>
  <si>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</si>
  <si>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</si>
  <si>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</si>
  <si>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</si>
  <si>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</si>
  <si>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</si>
  <si>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</si>
  <si>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</si>
  <si>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</si>
  <si>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</si>
  <si>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</si>
  <si>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</si>
  <si>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</si>
  <si>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</si>
  <si>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</si>
  <si>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</si>
  <si>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</si>
  <si>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</si>
  <si>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</si>
  <si>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</si>
  <si>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</si>
  <si>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</si>
  <si>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</si>
  <si>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</si>
  <si>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</si>
  <si>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</si>
  <si>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</si>
  <si>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</si>
  <si>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</si>
  <si>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</si>
  <si>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</si>
  <si>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</si>
  <si>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</si>
  <si>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</si>
  <si>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</si>
  <si>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</si>
  <si>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</si>
  <si>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</si>
  <si>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</si>
  <si>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</si>
  <si>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</si>
  <si>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</si>
  <si>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</si>
  <si>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</si>
  <si>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</si>
  <si>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</si>
  <si>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</si>
  <si>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</si>
  <si>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</si>
  <si>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</si>
  <si>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</si>
  <si>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</si>
  <si>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</si>
  <si>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</si>
  <si>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</si>
  <si>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</si>
  <si>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</si>
  <si>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</si>
  <si>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</si>
  <si>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</si>
  <si>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</si>
  <si>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</si>
  <si>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</si>
  <si>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</si>
  <si>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</si>
  <si>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</si>
  <si>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</si>
  <si>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</si>
  <si>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</si>
  <si>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</si>
  <si>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</si>
  <si>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</si>
  <si>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</si>
  <si>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</si>
  <si>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</si>
  <si>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</si>
  <si>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</si>
  <si>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</si>
  <si>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</si>
  <si>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</si>
  <si>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</si>
  <si>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</si>
  <si>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</si>
  <si>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</si>
  <si>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</si>
  <si>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</si>
  <si>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</si>
  <si>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</si>
  <si>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</si>
  <si>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</si>
  <si>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</si>
  <si>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</si>
  <si>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</si>
  <si>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</si>
  <si>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</si>
  <si>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</si>
  <si>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</si>
  <si>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</si>
  <si>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</si>
  <si>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</si>
  <si>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</si>
  <si>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</si>
  <si>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</si>
  <si>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</si>
  <si>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</si>
  <si>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</si>
  <si>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</si>
  <si>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</si>
  <si>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</si>
  <si>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</si>
  <si>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</si>
  <si>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</si>
  <si>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</si>
  <si>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</si>
  <si>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</si>
  <si>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</si>
  <si>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</si>
  <si>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</si>
  <si>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</si>
  <si>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</si>
  <si>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</si>
  <si>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</si>
  <si>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</si>
  <si>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</si>
  <si>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</si>
  <si>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</si>
  <si>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</si>
  <si>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</si>
  <si>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</si>
  <si>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</si>
  <si>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</si>
  <si>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</si>
  <si>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</si>
  <si>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</si>
  <si>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</si>
  <si>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</si>
  <si>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</si>
  <si>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</si>
  <si>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</si>
  <si>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</si>
  <si>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</si>
  <si>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</si>
  <si>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</si>
  <si>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</si>
  <si>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</si>
  <si>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</si>
  <si>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</si>
  <si>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</si>
  <si>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</si>
  <si>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</si>
  <si>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</si>
  <si>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</si>
  <si>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</si>
  <si>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</si>
  <si>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</si>
  <si>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</si>
  <si>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</si>
  <si>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</si>
  <si>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</si>
  <si>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</si>
  <si>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</si>
  <si>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</si>
  <si>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</si>
  <si>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</si>
  <si>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</si>
  <si>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</si>
  <si>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</si>
  <si>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</si>
  <si>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</si>
  <si>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</si>
  <si>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</si>
  <si>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</si>
  <si>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</si>
  <si>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</si>
  <si>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</si>
  <si>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</si>
  <si>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</si>
  <si>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</si>
  <si>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</si>
  <si>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</si>
  <si>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</si>
  <si>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</si>
  <si>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</si>
  <si>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</si>
  <si>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</si>
  <si>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</si>
  <si>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</si>
  <si>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</si>
  <si>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</si>
  <si>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</si>
  <si>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</si>
  <si>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</si>
  <si>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</si>
  <si>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</si>
  <si>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</si>
  <si>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</si>
  <si>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</si>
  <si>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</si>
  <si>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</si>
  <si>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</si>
  <si>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</si>
  <si>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</si>
  <si>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</si>
  <si>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</si>
  <si>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</si>
  <si>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</si>
  <si>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</si>
  <si>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</si>
  <si>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</si>
  <si>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</si>
  <si>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</si>
  <si>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</si>
  <si>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</si>
  <si>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</si>
  <si>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</si>
  <si>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</si>
  <si>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</si>
  <si>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</si>
  <si>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</si>
  <si>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</si>
  <si>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</si>
  <si>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</si>
  <si>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</si>
  <si>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</si>
  <si>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</si>
  <si>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</si>
  <si>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</si>
  <si>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</si>
  <si>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</si>
  <si>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</si>
  <si>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</si>
  <si>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</si>
  <si>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</si>
  <si>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</si>
  <si>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</si>
  <si>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</si>
  <si>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</si>
  <si>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</si>
  <si>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</si>
  <si>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</si>
  <si>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</si>
  <si>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</si>
  <si>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</si>
  <si>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</si>
  <si>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</si>
  <si>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</si>
  <si>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</si>
  <si>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</si>
  <si>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</si>
  <si>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</si>
  <si>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</si>
  <si>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</si>
  <si>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</si>
  <si>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</si>
  <si>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</si>
  <si>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</si>
  <si>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</si>
  <si>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</si>
  <si>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</si>
  <si>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</si>
  <si>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</si>
  <si>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</si>
  <si>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</si>
  <si>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</si>
  <si>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</si>
  <si>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</si>
  <si>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</si>
  <si>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</si>
  <si>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</si>
  <si>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</si>
  <si>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</si>
  <si>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</si>
  <si>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</si>
  <si>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</si>
  <si>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</si>
  <si>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</si>
  <si>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</si>
  <si>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</si>
  <si>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</si>
  <si>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</si>
  <si>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</si>
  <si>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</si>
  <si>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</si>
  <si>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</si>
  <si>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</si>
  <si>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</si>
  <si>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</si>
  <si>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</si>
  <si>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</si>
  <si>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</si>
  <si>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</si>
  <si>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</si>
  <si>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</si>
  <si>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</si>
  <si>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</si>
  <si>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</si>
  <si>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</si>
  <si>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</si>
  <si>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</si>
  <si>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</si>
  <si>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</si>
  <si>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</si>
  <si>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</si>
  <si>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</si>
  <si>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</si>
  <si>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</si>
  <si>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</si>
  <si>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</si>
  <si>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</si>
  <si>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</si>
  <si>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</si>
  <si>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</si>
  <si>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</si>
  <si>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</si>
  <si>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</si>
  <si>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</si>
  <si>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</si>
  <si>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</si>
  <si>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</si>
  <si>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</si>
  <si>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</si>
  <si>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</si>
  <si>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</si>
  <si>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</si>
  <si>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</si>
  <si>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</si>
  <si>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</si>
  <si>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</si>
  <si>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</si>
  <si>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</si>
  <si>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</si>
  <si>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</si>
  <si>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</si>
  <si>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</si>
  <si>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</si>
  <si>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</si>
  <si>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</si>
  <si>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</si>
  <si>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</si>
  <si>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</si>
  <si>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</si>
  <si>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</si>
  <si>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</si>
  <si>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</si>
  <si>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</si>
  <si>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</si>
  <si>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</si>
  <si>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</si>
  <si>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</si>
  <si>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</si>
  <si>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</si>
  <si>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</si>
  <si>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</si>
  <si>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</si>
  <si>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</si>
  <si>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</si>
  <si>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</si>
  <si>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</si>
  <si>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</si>
  <si>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</si>
  <si>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</si>
  <si>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</si>
  <si>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</si>
  <si>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</si>
  <si>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</si>
  <si>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</si>
  <si>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</si>
  <si>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</si>
  <si>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</si>
  <si>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</si>
  <si>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</si>
  <si>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</si>
  <si>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</si>
  <si>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</si>
  <si>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</si>
  <si>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</si>
  <si>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</si>
  <si>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</si>
  <si>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</si>
  <si>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</si>
  <si>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</si>
  <si>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</si>
  <si>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</si>
  <si>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</si>
  <si>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</si>
  <si>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</si>
  <si>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</si>
  <si>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</si>
  <si>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</si>
  <si>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</si>
  <si>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</si>
  <si>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</si>
  <si>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</si>
  <si>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</si>
  <si>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</si>
  <si>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</si>
  <si>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</si>
  <si>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</si>
  <si>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</si>
  <si>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</si>
  <si>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</si>
  <si>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</si>
  <si>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</si>
  <si>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</si>
  <si>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</si>
  <si>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</si>
  <si>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</si>
  <si>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</si>
  <si>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</si>
  <si>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</si>
  <si>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</si>
  <si>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</si>
  <si>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</si>
  <si>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</si>
  <si>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</si>
  <si>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</si>
  <si>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</si>
  <si>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</si>
  <si>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</si>
  <si>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</si>
  <si>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</si>
  <si>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</si>
  <si>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</si>
  <si>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</si>
  <si>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</si>
  <si>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</si>
  <si>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</si>
  <si>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</si>
  <si>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</si>
  <si>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</si>
  <si>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</si>
  <si>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</si>
  <si>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</si>
  <si>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</si>
  <si>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</si>
  <si>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</si>
  <si>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</si>
  <si>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</si>
  <si>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</si>
  <si>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</si>
  <si>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</si>
  <si>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</si>
  <si>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</si>
  <si>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</si>
  <si>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</si>
  <si>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</si>
  <si>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</si>
  <si>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</si>
  <si>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</si>
  <si>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</si>
  <si>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</si>
  <si>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</si>
  <si>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</si>
  <si>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</si>
  <si>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</si>
  <si>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</si>
  <si>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</si>
  <si>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</si>
  <si>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</si>
  <si>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</si>
  <si>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</si>
  <si>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</si>
  <si>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</si>
  <si>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</si>
  <si>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</si>
  <si>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</si>
  <si>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</si>
  <si>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</si>
  <si>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</si>
  <si>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</si>
  <si>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</si>
  <si>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</si>
  <si>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</si>
  <si>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</si>
  <si>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</si>
  <si>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</si>
  <si>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</si>
  <si>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</si>
  <si>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</si>
  <si>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</si>
  <si>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</si>
  <si>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</si>
  <si>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</si>
  <si>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</si>
  <si>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</si>
  <si>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</si>
  <si>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</si>
  <si>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</si>
  <si>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</si>
  <si>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</si>
  <si>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</si>
  <si>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</si>
  <si>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</si>
  <si>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</si>
  <si>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</si>
  <si>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</si>
  <si>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</si>
  <si>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</si>
  <si>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</si>
  <si>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</si>
  <si>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</si>
  <si>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</si>
  <si>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</si>
  <si>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</si>
  <si>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</si>
  <si>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</si>
  <si>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</si>
  <si>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</si>
  <si>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</si>
  <si>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</si>
  <si>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</si>
  <si>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</si>
  <si>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</si>
  <si>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</si>
  <si>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</si>
  <si>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</si>
  <si>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</si>
  <si>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</si>
  <si>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</si>
  <si>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</si>
  <si>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</si>
  <si>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</si>
  <si>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</si>
  <si>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</si>
  <si>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</si>
  <si>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</si>
  <si>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</si>
  <si>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</si>
  <si>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</si>
  <si>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</si>
  <si>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</si>
  <si>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</si>
  <si>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</si>
  <si>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</si>
  <si>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</si>
  <si>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</si>
  <si>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</si>
  <si>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</si>
  <si>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</si>
  <si>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</si>
  <si>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</si>
  <si>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</si>
  <si>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</si>
  <si>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</si>
  <si>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</si>
  <si>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</si>
  <si>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</si>
  <si>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</si>
  <si>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</si>
  <si>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</si>
  <si>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</si>
  <si>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</si>
  <si>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</si>
  <si>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</si>
  <si>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</si>
  <si>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</si>
  <si>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</si>
  <si>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</si>
  <si>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</si>
  <si>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</si>
  <si>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</si>
  <si>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</si>
  <si>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</si>
  <si>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</si>
  <si>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</si>
  <si>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</si>
  <si>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</si>
  <si>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</si>
  <si>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</si>
  <si>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</si>
  <si>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</si>
  <si>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</si>
  <si>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</si>
  <si>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</si>
  <si>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</si>
  <si>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</si>
  <si>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</si>
  <si>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</si>
  <si>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</si>
  <si>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</si>
  <si>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</si>
  <si>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</si>
  <si>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</si>
  <si>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</si>
  <si>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</si>
  <si>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</si>
  <si>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</si>
  <si>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</si>
  <si>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</si>
  <si>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</si>
  <si>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</si>
  <si>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</si>
  <si>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</si>
  <si>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</si>
  <si>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</si>
  <si>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</si>
  <si>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</si>
  <si>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</si>
  <si>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</si>
  <si>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</si>
  <si>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</si>
  <si>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</si>
  <si>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</si>
  <si>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</si>
  <si>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</si>
  <si>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</si>
  <si>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</si>
  <si>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</si>
  <si>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</si>
  <si>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</si>
  <si>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</si>
  <si>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</si>
  <si>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</si>
  <si>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</si>
  <si>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</si>
  <si>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</si>
  <si>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</si>
  <si>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</si>
  <si>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</si>
  <si>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</si>
  <si>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</si>
  <si>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</si>
  <si>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</si>
  <si>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</si>
  <si>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</si>
  <si>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</si>
  <si>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</si>
  <si>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</si>
  <si>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</si>
  <si>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</si>
  <si>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</si>
  <si>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</si>
  <si>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</si>
  <si>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</si>
  <si>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</si>
  <si>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</si>
  <si>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</si>
  <si>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</si>
  <si>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</si>
  <si>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</si>
  <si>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</si>
  <si>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</si>
  <si>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</si>
  <si>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</si>
  <si>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</si>
  <si>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</si>
  <si>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</si>
  <si>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</si>
  <si>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</si>
  <si>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</si>
  <si>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</si>
  <si>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</si>
  <si>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</si>
  <si>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</si>
  <si>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</si>
  <si>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</si>
  <si>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</si>
  <si>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</si>
  <si>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</si>
  <si>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</si>
  <si>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</si>
  <si>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</si>
  <si>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</si>
  <si>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</si>
  <si>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</si>
  <si>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</si>
  <si>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</si>
  <si>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</si>
  <si>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</si>
  <si>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</si>
  <si>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</si>
  <si>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</si>
  <si>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</si>
  <si>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</si>
  <si>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</si>
  <si>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</si>
  <si>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</si>
  <si>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</si>
  <si>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</si>
  <si>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</si>
  <si>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</si>
  <si>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</si>
  <si>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</si>
  <si>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</si>
  <si>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</si>
  <si>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</si>
  <si>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</si>
  <si>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</si>
  <si>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</si>
  <si>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</si>
  <si>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</si>
  <si>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</si>
  <si>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</si>
  <si>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</si>
  <si>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</si>
  <si>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</si>
  <si>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</si>
  <si>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</si>
  <si>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</si>
  <si>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</si>
  <si>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</si>
  <si>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</si>
  <si>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</si>
  <si>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</si>
  <si>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</si>
  <si>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</si>
  <si>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</si>
  <si>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</si>
  <si>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</si>
  <si>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</si>
  <si>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</si>
  <si>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</si>
  <si>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</si>
  <si>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</si>
  <si>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</si>
  <si>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</si>
  <si>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</si>
  <si>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</si>
  <si>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</si>
  <si>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</si>
  <si>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</si>
  <si>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</si>
  <si>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</si>
  <si>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</si>
  <si>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</si>
  <si>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</si>
  <si>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</si>
  <si>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</si>
  <si>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</si>
  <si>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</si>
  <si>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</si>
  <si>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</si>
  <si>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</si>
  <si>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</si>
  <si>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</si>
  <si>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</si>
  <si>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</si>
  <si>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</si>
  <si>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</si>
  <si>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</si>
  <si>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</si>
  <si>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</si>
  <si>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</si>
  <si>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</si>
  <si>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</si>
  <si>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</si>
  <si>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</si>
  <si>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</si>
  <si>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</si>
  <si>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</si>
  <si>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</si>
  <si>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</si>
  <si>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</si>
  <si>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</si>
  <si>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</si>
  <si>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</si>
  <si>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</si>
  <si>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</si>
  <si>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</si>
  <si>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</si>
  <si>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</si>
  <si>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</si>
  <si>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</si>
  <si>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</si>
  <si>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</si>
  <si>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</si>
  <si>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</si>
  <si>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</si>
  <si>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</si>
  <si>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</si>
  <si>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</si>
  <si>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</si>
  <si>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</si>
  <si>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</si>
  <si>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</si>
  <si>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</si>
  <si>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</si>
  <si>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</si>
  <si>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</si>
  <si>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</si>
  <si>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</si>
  <si>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</si>
  <si>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</si>
  <si>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</si>
  <si>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</si>
  <si>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</si>
  <si>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</si>
  <si>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</si>
  <si>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</si>
  <si>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</si>
  <si>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</si>
  <si>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</si>
  <si>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</si>
  <si>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</si>
  <si>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</si>
  <si>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</si>
  <si>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</si>
  <si>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</si>
  <si>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</si>
  <si>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</si>
  <si>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</si>
  <si>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</si>
  <si>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</si>
  <si>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</si>
  <si>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</si>
  <si>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</si>
  <si>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</si>
  <si>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</si>
  <si>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</si>
  <si>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</si>
  <si>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</si>
  <si>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</si>
  <si>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</si>
  <si>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</si>
  <si>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</si>
  <si>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</si>
  <si>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</si>
  <si>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</si>
  <si>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</si>
  <si>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</si>
  <si>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</si>
  <si>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</si>
  <si>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</si>
  <si>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</si>
  <si>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</si>
  <si>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</si>
  <si>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</si>
  <si>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</si>
  <si>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</si>
  <si>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</si>
  <si>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</si>
  <si>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</si>
  <si>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</si>
  <si>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</si>
  <si>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</si>
  <si>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</si>
  <si>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</si>
  <si>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</si>
  <si>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</si>
  <si>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</si>
  <si>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</si>
  <si>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</si>
  <si>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</si>
  <si>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</si>
  <si>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</si>
  <si>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</si>
  <si>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</si>
  <si>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</si>
  <si>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</si>
  <si>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</si>
  <si>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</si>
  <si>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</si>
  <si>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</si>
  <si>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</si>
  <si>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</si>
  <si>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</si>
  <si>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</si>
  <si>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</si>
  <si>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</si>
  <si>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</si>
  <si>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</si>
  <si>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</si>
  <si>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</si>
  <si>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</si>
  <si>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</si>
  <si>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</si>
  <si>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</si>
  <si>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</si>
  <si>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</si>
  <si>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</si>
  <si>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</si>
  <si>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</si>
  <si>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</si>
  <si>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</si>
  <si>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</si>
  <si>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</si>
  <si>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</si>
  <si>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</si>
  <si>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</si>
  <si>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</si>
  <si>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</si>
  <si>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</si>
  <si>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</si>
  <si>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</si>
  <si>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</si>
  <si>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</si>
  <si>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</si>
  <si>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</si>
  <si>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</si>
  <si>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</si>
  <si>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</si>
  <si>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</si>
  <si>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</si>
  <si>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</si>
  <si>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</si>
  <si>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</si>
  <si>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</si>
  <si>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</si>
  <si>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</si>
  <si>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</si>
  <si>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</si>
  <si>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</si>
  <si>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</si>
  <si>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</si>
  <si>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</si>
  <si>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</si>
  <si>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</si>
  <si>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</si>
  <si>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</si>
  <si>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</si>
  <si>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</si>
  <si>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</si>
  <si>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</si>
  <si>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</si>
  <si>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</si>
  <si>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</si>
  <si>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</si>
  <si>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</si>
  <si>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</si>
  <si>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</si>
  <si>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</si>
  <si>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</si>
  <si>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</si>
  <si>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</si>
  <si>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</si>
  <si>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</si>
  <si>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</si>
  <si>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</si>
  <si>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</si>
  <si>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</si>
  <si>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</si>
  <si>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</si>
  <si>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</si>
  <si>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</si>
  <si>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</si>
  <si>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</si>
  <si>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</si>
  <si>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</si>
  <si>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</si>
  <si>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</si>
  <si>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</si>
  <si>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</si>
  <si>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</si>
  <si>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</si>
  <si>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</si>
  <si>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</si>
  <si>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</si>
  <si>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</si>
  <si>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</si>
  <si>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</si>
  <si>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</si>
  <si>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</si>
  <si>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</si>
  <si>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</si>
  <si>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</si>
  <si>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</si>
  <si>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</si>
  <si>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</si>
  <si>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</si>
  <si>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</si>
  <si>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</si>
  <si>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</si>
  <si>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</si>
  <si>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</si>
  <si>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</si>
  <si>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</si>
  <si>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</si>
  <si>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</si>
  <si>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</si>
  <si>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</si>
  <si>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</si>
  <si>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</si>
  <si>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</si>
  <si>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</si>
  <si>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</si>
  <si>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</si>
  <si>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</si>
  <si>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</si>
  <si>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</si>
  <si>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</si>
  <si>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</si>
  <si>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</si>
  <si>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</si>
  <si>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</si>
  <si>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</si>
  <si>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</si>
  <si>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</si>
  <si>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</si>
  <si>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</si>
  <si>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</si>
  <si>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</si>
  <si>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</si>
  <si>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</si>
  <si>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</si>
  <si>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</si>
  <si>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</si>
  <si>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</si>
  <si>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</si>
  <si>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</si>
  <si>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</si>
  <si>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</si>
  <si>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</si>
  <si>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</si>
  <si>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</si>
  <si>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</si>
  <si>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</si>
  <si>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</si>
  <si>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</si>
  <si>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</si>
  <si>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</si>
  <si>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</si>
  <si>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</si>
  <si>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</si>
  <si>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</si>
  <si>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</si>
  <si>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</si>
  <si>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</si>
  <si>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</si>
  <si>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</si>
  <si>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</si>
  <si>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</si>
  <si>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</si>
  <si>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</si>
  <si>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</si>
  <si>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</si>
  <si>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</si>
  <si>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</si>
  <si>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</si>
  <si>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</si>
  <si>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</si>
  <si>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</si>
  <si>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</si>
  <si>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</si>
  <si>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</si>
  <si>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</si>
  <si>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</si>
  <si>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</si>
  <si>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</si>
  <si>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</si>
  <si>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</si>
  <si>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</si>
  <si>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</si>
  <si>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</si>
  <si>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</si>
  <si>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</si>
  <si>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</si>
  <si>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</si>
  <si>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</si>
  <si>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</si>
  <si>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</si>
  <si>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</si>
  <si>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</si>
  <si>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</si>
  <si>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</si>
  <si>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</si>
  <si>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</si>
  <si>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</si>
  <si>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</si>
  <si>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</si>
  <si>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</si>
  <si>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</si>
  <si>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</si>
  <si>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</si>
  <si>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</si>
  <si>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</si>
  <si>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</si>
  <si>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</si>
  <si>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</si>
  <si>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</si>
  <si>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</si>
  <si>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</si>
  <si>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</si>
  <si>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</si>
  <si>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</si>
  <si>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</si>
  <si>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</si>
  <si>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</si>
  <si>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</si>
  <si>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</si>
  <si>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</si>
  <si>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</si>
  <si>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</si>
  <si>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</si>
  <si>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</si>
  <si>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</si>
  <si>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</si>
  <si>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</si>
  <si>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</si>
  <si>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</si>
  <si>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</si>
  <si>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</si>
  <si>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</si>
  <si>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</si>
  <si>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</si>
  <si>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</si>
  <si>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</si>
  <si>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</si>
  <si>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</si>
  <si>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</si>
  <si>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</si>
  <si>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</si>
  <si>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</si>
  <si>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</si>
  <si>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</si>
  <si>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</si>
  <si>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</si>
  <si>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</si>
  <si>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</si>
  <si>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</si>
  <si>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</si>
  <si>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</si>
  <si>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</si>
  <si>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</si>
  <si>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</si>
  <si>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</si>
  <si>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</si>
  <si>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</si>
  <si>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</si>
  <si>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</si>
  <si>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</si>
  <si>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</si>
  <si>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</si>
  <si>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</si>
  <si>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</si>
  <si>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</si>
  <si>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</si>
  <si>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</si>
  <si>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</si>
  <si>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</si>
  <si>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</si>
  <si>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</si>
  <si>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</si>
  <si>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</si>
  <si>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</si>
  <si>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</si>
  <si>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</si>
  <si>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</si>
  <si>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</si>
  <si>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</si>
  <si>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</si>
  <si>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</si>
  <si>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</si>
  <si>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</si>
  <si>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</si>
  <si>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</si>
  <si>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</si>
  <si>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</si>
  <si>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</si>
  <si>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</si>
  <si>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</si>
  <si>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</si>
  <si>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</si>
  <si>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</si>
  <si>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</si>
  <si>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</si>
  <si>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</si>
  <si>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</si>
  <si>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</si>
  <si>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</si>
  <si>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</si>
  <si>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</si>
  <si>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</si>
  <si>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</si>
  <si>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</si>
  <si>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</si>
  <si>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</si>
  <si>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</si>
  <si>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</si>
  <si>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</si>
  <si>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</si>
  <si>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</si>
  <si>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</si>
  <si>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</si>
  <si>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</si>
  <si>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</si>
  <si>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</si>
  <si>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</si>
  <si>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</si>
  <si>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</si>
  <si>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</si>
  <si>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</si>
  <si>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</si>
  <si>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</si>
  <si>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</si>
  <si>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</si>
  <si>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</si>
  <si>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</si>
  <si>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</si>
  <si>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</si>
  <si>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</si>
  <si>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</si>
  <si>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</si>
  <si>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</si>
  <si>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</si>
  <si>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</si>
  <si>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</si>
  <si>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</si>
  <si>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</si>
  <si>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</si>
  <si>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</si>
  <si>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</si>
  <si>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</si>
  <si>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</si>
  <si>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</si>
  <si>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</si>
  <si>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</si>
  <si>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</si>
  <si>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</si>
  <si>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</si>
  <si>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</si>
  <si>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</si>
  <si>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</si>
  <si>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</si>
  <si>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</si>
  <si>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</si>
  <si>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</si>
  <si>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</si>
  <si>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</si>
  <si>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</si>
  <si>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</si>
  <si>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</si>
  <si>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</si>
  <si>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</si>
  <si>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</si>
  <si>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</si>
  <si>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</si>
  <si>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</si>
  <si>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</si>
  <si>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</si>
  <si>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</si>
  <si>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</si>
  <si>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</si>
  <si>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</si>
  <si>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</si>
  <si>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</si>
  <si>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</si>
  <si>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</si>
  <si>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</si>
  <si>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</si>
  <si>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</si>
  <si>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</si>
  <si>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</si>
  <si>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</si>
  <si>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</si>
  <si>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</si>
  <si>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</si>
  <si>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</si>
  <si>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</si>
  <si>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</si>
  <si>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</si>
  <si>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</si>
  <si>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</si>
  <si>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</si>
  <si>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</si>
  <si>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</si>
  <si>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</si>
  <si>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</si>
  <si>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</si>
  <si>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</si>
  <si>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</si>
  <si>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</si>
  <si>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</si>
  <si>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</si>
  <si>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</si>
  <si>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</si>
  <si>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</si>
  <si>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</si>
  <si>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</si>
  <si>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</si>
  <si>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</si>
  <si>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</si>
  <si>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</si>
  <si>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</si>
  <si>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</si>
  <si>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</si>
  <si>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</si>
  <si>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</si>
  <si>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</si>
  <si>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</si>
  <si>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</si>
  <si>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</si>
  <si>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</si>
  <si>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</si>
  <si>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</si>
  <si>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</si>
  <si>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</si>
  <si>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</si>
  <si>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</si>
  <si>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</si>
  <si>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</si>
  <si>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</si>
  <si>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</si>
  <si>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</si>
  <si>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</si>
  <si>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</si>
  <si>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</si>
  <si>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</si>
  <si>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</si>
  <si>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</si>
  <si>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</si>
  <si>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</si>
  <si>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</si>
  <si>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</si>
  <si>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</si>
  <si>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</si>
  <si>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</si>
  <si>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</si>
  <si>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</si>
  <si>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</si>
  <si>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</si>
  <si>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</si>
  <si>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</si>
  <si>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</si>
  <si>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</si>
  <si>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</si>
  <si>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</si>
  <si>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</si>
  <si>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</si>
  <si>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</si>
  <si>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</si>
  <si>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</si>
  <si>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</si>
  <si>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</si>
  <si>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</si>
  <si>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</si>
  <si>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</si>
  <si>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</si>
  <si>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</si>
  <si>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</si>
  <si>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</si>
  <si>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</si>
  <si>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</si>
  <si>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</si>
  <si>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</si>
  <si>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</si>
  <si>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</si>
  <si>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</si>
  <si>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</si>
  <si>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</si>
  <si>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</si>
  <si>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</si>
  <si>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</si>
  <si>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</si>
  <si>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</si>
  <si>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</si>
  <si>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</si>
  <si>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</si>
  <si>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</si>
  <si>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</si>
  <si>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</si>
  <si>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</si>
  <si>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</si>
  <si>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</si>
  <si>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</si>
  <si>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</si>
  <si>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</si>
  <si>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</si>
  <si>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</si>
  <si>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</si>
  <si>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</si>
  <si>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</si>
  <si>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</si>
  <si>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</si>
  <si>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</si>
  <si>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</si>
  <si>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</si>
  <si>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</si>
  <si>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</si>
  <si>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</si>
  <si>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</si>
  <si>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</si>
  <si>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</si>
  <si>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</si>
  <si>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</si>
  <si>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</si>
  <si>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</si>
  <si>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</si>
  <si>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</si>
  <si>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</si>
  <si>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</si>
  <si>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</si>
  <si>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</si>
  <si>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</si>
  <si>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</si>
  <si>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</si>
  <si>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</si>
  <si>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</si>
  <si>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</si>
  <si>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</si>
  <si>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</si>
  <si>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</si>
  <si>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</si>
  <si>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</si>
  <si>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</si>
  <si>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</si>
  <si>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</si>
  <si>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</si>
  <si>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</si>
  <si>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</si>
  <si>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</si>
  <si>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</si>
  <si>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</si>
  <si>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</si>
  <si>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</si>
  <si>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</si>
  <si>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</si>
  <si>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</si>
  <si>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</si>
  <si>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</si>
  <si>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</si>
  <si>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</si>
  <si>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</si>
  <si>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</si>
  <si>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</si>
  <si>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</si>
  <si>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</si>
  <si>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</si>
  <si>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</si>
  <si>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</si>
  <si>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</si>
  <si>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</si>
  <si>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</si>
  <si>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</si>
  <si>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</si>
  <si>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</si>
  <si>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</si>
  <si>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</si>
  <si>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</si>
  <si>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</si>
  <si>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</si>
  <si>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</si>
  <si>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</si>
  <si>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</si>
  <si>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</si>
  <si>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</si>
  <si>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</si>
  <si>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</si>
  <si>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</si>
  <si>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</si>
  <si>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</si>
  <si>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</si>
  <si>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</si>
  <si>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</si>
  <si>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</si>
  <si>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</si>
  <si>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</si>
  <si>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</si>
  <si>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</si>
  <si>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</si>
  <si>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</si>
  <si>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</si>
  <si>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</si>
  <si>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</si>
  <si>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</si>
  <si>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</si>
  <si>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</si>
  <si>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</si>
  <si>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</si>
  <si>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</si>
  <si>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</si>
  <si>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</si>
  <si>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</si>
  <si>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</si>
  <si>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</si>
  <si>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</si>
  <si>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</si>
  <si>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</si>
  <si>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</si>
  <si>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</si>
  <si>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</si>
  <si>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</si>
  <si>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</si>
  <si>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</si>
  <si>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</si>
  <si>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</si>
  <si>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</si>
  <si>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</si>
  <si>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</si>
  <si>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</si>
  <si>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</si>
  <si>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</si>
  <si>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</si>
  <si>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</si>
  <si>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</si>
  <si>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</si>
  <si>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</si>
  <si>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</si>
  <si>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</si>
  <si>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</si>
  <si>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</si>
  <si>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</si>
  <si>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</si>
  <si>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</si>
  <si>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</si>
  <si>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</si>
  <si>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</si>
  <si>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</si>
  <si>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</si>
  <si>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</si>
  <si>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</si>
  <si>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</si>
  <si>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</si>
  <si>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</si>
  <si>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</si>
  <si>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</si>
  <si>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</si>
  <si>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</si>
  <si>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</si>
  <si>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</si>
  <si>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</si>
  <si>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</si>
  <si>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</si>
  <si>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</si>
  <si>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</si>
  <si>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</si>
  <si>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</si>
  <si>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</si>
  <si>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</si>
  <si>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</si>
  <si>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</si>
  <si>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</si>
  <si>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</si>
  <si>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</si>
  <si>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</si>
  <si>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</si>
  <si>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</si>
  <si>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</si>
  <si>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</si>
  <si>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</si>
  <si>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</si>
  <si>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</si>
  <si>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</si>
  <si>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</si>
  <si>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</si>
  <si>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</si>
  <si>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</si>
  <si>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</si>
  <si>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</si>
  <si>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</si>
  <si>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</si>
  <si>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</si>
  <si>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</si>
  <si>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</si>
  <si>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</si>
  <si>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</si>
  <si>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</si>
  <si>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</si>
  <si>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</si>
  <si>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</si>
  <si>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</si>
  <si>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</si>
  <si>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</si>
  <si>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</si>
  <si>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</si>
  <si>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</si>
  <si>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</si>
  <si>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</si>
  <si>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</si>
  <si>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</si>
  <si>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</si>
  <si>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</si>
  <si>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</si>
  <si>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</si>
  <si>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</si>
  <si>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</si>
  <si>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</si>
  <si>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</si>
  <si>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</si>
  <si>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</si>
  <si>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</si>
  <si>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</si>
  <si>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</si>
  <si>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</si>
  <si>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</si>
  <si>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</si>
  <si>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</si>
  <si>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</si>
  <si>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</si>
  <si>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</si>
  <si>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</si>
  <si>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</si>
  <si>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</si>
  <si>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</si>
  <si>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</si>
  <si>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</si>
  <si>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</si>
  <si>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</si>
  <si>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</si>
  <si>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</si>
  <si>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</si>
  <si>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</si>
  <si>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</si>
  <si>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</si>
  <si>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</si>
  <si>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</si>
  <si>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</si>
  <si>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</si>
  <si>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</si>
  <si>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</si>
  <si>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</si>
  <si>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</si>
  <si>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</si>
  <si>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</si>
  <si>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</si>
  <si>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</si>
  <si>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</si>
  <si>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</si>
  <si>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</si>
  <si>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</si>
  <si>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</si>
  <si>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</si>
  <si>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</si>
  <si>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</si>
  <si>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</si>
  <si>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</si>
  <si>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</si>
  <si>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</si>
  <si>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</si>
  <si>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</si>
  <si>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</si>
  <si>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</si>
  <si>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</si>
  <si>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</si>
  <si>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</si>
  <si>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</si>
  <si>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</si>
  <si>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</si>
  <si>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</si>
  <si>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</si>
  <si>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</si>
  <si>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</si>
  <si>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</si>
  <si>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</si>
  <si>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</si>
  <si>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</si>
  <si>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</si>
  <si>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</si>
  <si>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</si>
  <si>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</si>
  <si>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</si>
  <si>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</si>
  <si>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</si>
  <si>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</si>
  <si>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</si>
  <si>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</si>
  <si>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</si>
  <si>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</si>
  <si>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</si>
  <si>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</si>
  <si>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</si>
  <si>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</si>
  <si>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</si>
  <si>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</si>
  <si>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</si>
  <si>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</si>
  <si>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</si>
  <si>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</si>
  <si>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</si>
  <si>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</si>
  <si>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</si>
  <si>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</si>
  <si>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</si>
  <si>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</si>
  <si>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</si>
  <si>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</si>
  <si>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</si>
  <si>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</si>
  <si>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</si>
  <si>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</si>
  <si>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</si>
  <si>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</si>
  <si>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</si>
  <si>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</si>
  <si>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</si>
  <si>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</si>
  <si>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</si>
  <si>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</si>
  <si>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</si>
  <si>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</si>
  <si>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</si>
  <si>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</si>
  <si>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</si>
  <si>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</si>
  <si>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</si>
  <si>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</si>
  <si>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</si>
  <si>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</si>
  <si>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</si>
  <si>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</si>
  <si>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</si>
  <si>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</si>
  <si>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</si>
  <si>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</si>
  <si>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</si>
  <si>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</si>
  <si>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</si>
  <si>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</si>
  <si>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</si>
  <si>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</si>
  <si>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</si>
  <si>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</si>
  <si>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</si>
  <si>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</si>
  <si>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</si>
  <si>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</si>
  <si>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</si>
  <si>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</si>
  <si>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</si>
  <si>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</si>
  <si>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</si>
  <si>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</si>
  <si>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</si>
  <si>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</si>
  <si>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</si>
  <si>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</si>
  <si>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</si>
  <si>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</si>
  <si>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</si>
  <si>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</si>
  <si>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</si>
  <si>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</si>
  <si>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</si>
  <si>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</si>
  <si>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</si>
  <si>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</si>
  <si>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</si>
  <si>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</si>
  <si>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</si>
  <si>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</si>
  <si>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</si>
  <si>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</si>
  <si>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</si>
  <si>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</si>
  <si>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</si>
  <si>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</si>
  <si>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</si>
  <si>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</si>
  <si>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</si>
  <si>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</si>
  <si>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</si>
  <si>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</si>
  <si>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</si>
  <si>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</si>
  <si>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</si>
  <si>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</si>
  <si>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</si>
  <si>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</si>
  <si>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</si>
  <si>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</si>
  <si>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</si>
  <si>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</si>
  <si>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</si>
  <si>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</si>
  <si>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</si>
  <si>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</si>
  <si>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</si>
  <si>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</si>
  <si>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</si>
  <si>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</si>
  <si>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</si>
  <si>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</si>
  <si>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</si>
  <si>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</si>
  <si>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</si>
  <si>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</si>
  <si>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</si>
  <si>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</si>
  <si>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</si>
  <si>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</si>
  <si>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</si>
  <si>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</si>
  <si>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</si>
  <si>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</si>
  <si>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</si>
  <si>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</si>
  <si>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</si>
  <si>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</si>
  <si>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</si>
  <si>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</si>
  <si>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</si>
  <si>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</si>
  <si>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</si>
  <si>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</si>
  <si>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</si>
  <si>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</si>
  <si>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</si>
  <si>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</si>
  <si>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</si>
  <si>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</si>
  <si>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</si>
  <si>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</si>
  <si>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</si>
  <si>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</si>
  <si>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</si>
  <si>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</si>
  <si>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</si>
  <si>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</si>
  <si>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</si>
  <si>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</si>
  <si>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</si>
  <si>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</si>
  <si>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</si>
  <si>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</si>
  <si>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</si>
  <si>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</si>
  <si>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</si>
  <si>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</si>
  <si>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</si>
  <si>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</si>
  <si>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</si>
  <si>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</si>
  <si>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</si>
  <si>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</si>
  <si>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</si>
  <si>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</si>
  <si>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</si>
  <si>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</si>
  <si>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</si>
  <si>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</si>
  <si>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</si>
  <si>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</si>
  <si>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</si>
  <si>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</si>
  <si>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</si>
  <si>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</si>
  <si>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</si>
  <si>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</si>
  <si>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</si>
  <si>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</si>
  <si>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</si>
  <si>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</si>
  <si>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</si>
  <si>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</si>
  <si>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</si>
  <si>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</si>
  <si>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</si>
  <si>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</si>
  <si>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</si>
  <si>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</si>
  <si>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</si>
  <si>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</si>
  <si>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</si>
  <si>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</si>
  <si>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</si>
  <si>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</si>
  <si>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</si>
  <si>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</si>
  <si>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</si>
  <si>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</si>
  <si>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</si>
  <si>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</si>
  <si>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</si>
  <si>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</si>
  <si>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</si>
  <si>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</si>
  <si>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</si>
  <si>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</si>
  <si>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</si>
  <si>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</si>
  <si>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</si>
  <si>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</si>
  <si>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</si>
  <si>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</si>
  <si>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</si>
  <si>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</si>
  <si>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</si>
  <si>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</si>
  <si>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</si>
  <si>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</si>
  <si>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</si>
  <si>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</si>
  <si>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</si>
  <si>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</si>
  <si>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</si>
  <si>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</si>
  <si>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</si>
  <si>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</si>
  <si>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</si>
  <si>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</si>
  <si>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</si>
  <si>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</si>
  <si>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</si>
  <si>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</si>
  <si>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</si>
  <si>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</si>
  <si>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</si>
  <si>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</si>
  <si>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</si>
  <si>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</si>
  <si>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</si>
  <si>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</si>
  <si>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</si>
  <si>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</si>
  <si>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</si>
  <si>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</si>
  <si>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</si>
  <si>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</si>
  <si>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</si>
  <si>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</si>
  <si>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</si>
  <si>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</si>
  <si>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</si>
  <si>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</si>
  <si>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</si>
  <si>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</si>
  <si>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</si>
  <si>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</si>
  <si>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</si>
  <si>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</si>
  <si>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</si>
  <si>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</si>
  <si>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</si>
  <si>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</si>
  <si>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</si>
  <si>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</si>
  <si>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</si>
  <si>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</si>
  <si>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</si>
  <si>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</si>
  <si>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</si>
  <si>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</si>
  <si>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</si>
  <si>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</si>
  <si>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</si>
  <si>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</si>
  <si>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</si>
  <si>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</si>
  <si>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</si>
  <si>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</si>
  <si>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</si>
  <si>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</si>
  <si>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</si>
  <si>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</si>
  <si>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</si>
  <si>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</si>
  <si>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</si>
  <si>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</si>
  <si>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</si>
  <si>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</si>
  <si>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</si>
  <si>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</si>
  <si>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</si>
  <si>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</si>
  <si>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</si>
  <si>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</si>
  <si>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</si>
  <si>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</si>
  <si>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</si>
  <si>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</si>
  <si>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</si>
  <si>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</si>
  <si>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</si>
  <si>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</si>
  <si>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</si>
  <si>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</si>
  <si>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</si>
  <si>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</si>
  <si>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</si>
  <si>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</si>
  <si>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</si>
  <si>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</si>
  <si>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</si>
  <si>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</si>
  <si>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</si>
  <si>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</si>
  <si>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</si>
  <si>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</si>
  <si>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</si>
  <si>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</si>
  <si>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</si>
  <si>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</si>
  <si>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</si>
  <si>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</si>
  <si>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</si>
  <si>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</si>
  <si>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</si>
  <si>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</si>
  <si>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</si>
  <si>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</si>
  <si>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</si>
  <si>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</si>
  <si>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</si>
  <si>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</si>
  <si>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</si>
  <si>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</si>
  <si>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</si>
  <si>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</si>
  <si>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</si>
  <si>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</si>
  <si>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</si>
  <si>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</si>
  <si>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</si>
  <si>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</si>
  <si>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</si>
  <si>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</si>
  <si>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</si>
  <si>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</si>
  <si>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</si>
  <si>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</si>
  <si>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</si>
  <si>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</si>
  <si>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</si>
  <si>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</si>
  <si>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</si>
  <si>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</si>
  <si>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</si>
  <si>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</si>
  <si>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</si>
  <si>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</si>
  <si>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</si>
  <si>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</si>
  <si>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</si>
  <si>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</si>
  <si>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</si>
  <si>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</si>
  <si>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</si>
  <si>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</si>
  <si>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</si>
  <si>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</si>
  <si>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</si>
  <si>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</si>
  <si>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</si>
  <si>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</si>
  <si>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</si>
  <si>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</si>
  <si>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</si>
  <si>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</si>
  <si>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</si>
  <si>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</si>
  <si>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</si>
  <si>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</si>
  <si>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</si>
  <si>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</si>
  <si>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</si>
  <si>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</si>
  <si>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</si>
  <si>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</si>
  <si>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</si>
  <si>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</si>
  <si>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</si>
  <si>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</si>
  <si>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</si>
  <si>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</si>
  <si>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</si>
  <si>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</si>
  <si>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</si>
  <si>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</si>
  <si>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</si>
  <si>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</si>
  <si>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</si>
  <si>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</si>
  <si>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</si>
  <si>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</si>
  <si>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</si>
  <si>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</si>
  <si>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</si>
  <si>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</si>
  <si>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</si>
  <si>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</si>
  <si>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</si>
  <si>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</si>
  <si>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</si>
  <si>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</si>
  <si>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</si>
  <si>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</si>
  <si>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</si>
  <si>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</si>
  <si>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</si>
  <si>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</si>
  <si>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</si>
  <si>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</si>
  <si>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</si>
  <si>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</si>
  <si>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</si>
  <si>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</si>
  <si>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</si>
  <si>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</si>
  <si>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</si>
  <si>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</si>
  <si>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</si>
  <si>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</si>
  <si>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</si>
  <si>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</si>
  <si>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</si>
  <si>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</si>
  <si>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</si>
  <si>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</si>
  <si>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</si>
  <si>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</si>
  <si>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</si>
  <si>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</si>
  <si>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</si>
  <si>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</si>
  <si>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</si>
  <si>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</si>
  <si>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</si>
  <si>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</si>
  <si>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</si>
  <si>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</si>
  <si>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</si>
  <si>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</si>
  <si>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</si>
  <si>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</si>
  <si>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</si>
  <si>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</si>
  <si>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</si>
  <si>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</si>
  <si>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</si>
  <si>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</si>
  <si>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</si>
  <si>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</si>
  <si>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</si>
  <si>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</si>
  <si>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</si>
  <si>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</si>
  <si>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</si>
  <si>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</si>
  <si>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</si>
  <si>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</si>
  <si>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</si>
  <si>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</si>
  <si>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</si>
  <si>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</si>
  <si>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</si>
  <si>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</si>
  <si>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</si>
  <si>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</si>
  <si>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</si>
  <si>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</si>
  <si>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</si>
  <si>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</si>
  <si>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</si>
  <si>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</si>
  <si>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</si>
  <si>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</si>
  <si>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</si>
  <si>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</si>
  <si>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</si>
  <si>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</si>
  <si>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</si>
  <si>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</si>
  <si>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</si>
  <si>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</si>
  <si>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</si>
  <si>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</si>
  <si>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</si>
  <si>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</si>
  <si>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</si>
  <si>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</si>
  <si>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</si>
  <si>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</si>
  <si>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</si>
  <si>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</si>
  <si>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</si>
  <si>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</si>
  <si>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</si>
  <si>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</si>
  <si>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</si>
  <si>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</si>
  <si>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</si>
  <si>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</si>
  <si>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</si>
  <si>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</si>
  <si>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</si>
  <si>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</si>
  <si>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</si>
  <si>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</si>
  <si>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</si>
  <si>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</si>
  <si>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</si>
  <si>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</si>
  <si>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</si>
  <si>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</si>
  <si>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</si>
  <si>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</si>
  <si>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</si>
  <si>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</si>
  <si>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</si>
  <si>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</si>
  <si>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</si>
  <si>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</si>
  <si>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</si>
  <si>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</si>
  <si>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</si>
  <si>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</si>
  <si>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</si>
  <si>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</si>
  <si>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</si>
  <si>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</si>
  <si>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</si>
  <si>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</si>
  <si>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</si>
  <si>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</si>
  <si>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</si>
  <si>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</si>
  <si>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</si>
  <si>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</si>
  <si>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</si>
  <si>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</si>
  <si>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</si>
  <si>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</si>
  <si>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</si>
  <si>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</si>
  <si>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</si>
  <si>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</si>
  <si>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</si>
  <si>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</si>
  <si>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</si>
  <si>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</si>
  <si>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</si>
  <si>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</si>
  <si>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</si>
  <si>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</si>
  <si>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</si>
  <si>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</si>
  <si>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</si>
  <si>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</si>
  <si>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</si>
  <si>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</si>
  <si>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</si>
  <si>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</si>
  <si>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</si>
  <si>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</si>
  <si>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</si>
  <si>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</si>
  <si>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</si>
  <si>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</si>
  <si>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</si>
  <si>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</si>
  <si>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</si>
  <si>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</si>
  <si>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</si>
  <si>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</si>
  <si>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</si>
  <si>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</si>
  <si>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</si>
  <si>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</si>
  <si>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</si>
  <si>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</si>
  <si>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</si>
  <si>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</si>
  <si>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</si>
  <si>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</si>
  <si>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</si>
  <si>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</si>
  <si>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</si>
  <si>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</si>
  <si>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</si>
  <si>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</si>
  <si>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</si>
  <si>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</si>
  <si>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</si>
  <si>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</si>
  <si>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</si>
  <si>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</si>
  <si>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</si>
  <si>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</si>
  <si>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</si>
  <si>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</si>
  <si>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</si>
  <si>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</si>
  <si>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</si>
  <si>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</si>
  <si>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</si>
  <si>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</si>
  <si>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</si>
  <si>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</si>
  <si>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</si>
  <si>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</si>
  <si>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</si>
  <si>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</si>
  <si>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</si>
  <si>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</si>
  <si>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</si>
  <si>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</si>
  <si>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</si>
  <si>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</si>
  <si>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</si>
  <si>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</si>
  <si>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</si>
  <si>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</si>
  <si>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</si>
  <si>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</si>
  <si>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</si>
  <si>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</si>
  <si>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</si>
  <si>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</si>
  <si>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</si>
  <si>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</si>
  <si>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</si>
  <si>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</si>
  <si>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</si>
  <si>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</si>
  <si>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</si>
  <si>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</si>
  <si>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</si>
  <si>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</si>
  <si>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</si>
  <si>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</si>
  <si>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</si>
  <si>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</si>
  <si>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</si>
  <si>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</si>
  <si>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</si>
  <si>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</si>
  <si>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</si>
  <si>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</si>
  <si>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</si>
  <si>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</si>
  <si>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</si>
  <si>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</si>
  <si>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</si>
  <si>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</si>
  <si>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</si>
  <si>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</si>
  <si>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</si>
  <si>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</si>
  <si>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</si>
  <si>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</si>
  <si>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</si>
  <si>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</si>
  <si>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</si>
  <si>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</si>
  <si>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</si>
  <si>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</si>
  <si>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</si>
  <si>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</si>
  <si>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</si>
  <si>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</si>
  <si>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</si>
  <si>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</si>
  <si>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</si>
  <si>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</si>
  <si>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</si>
  <si>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</si>
  <si>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</si>
  <si>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</si>
  <si>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</si>
  <si>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</si>
  <si>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</si>
  <si>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</si>
  <si>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</si>
  <si>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</si>
  <si>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</si>
  <si>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</si>
  <si>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</si>
  <si>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</si>
  <si>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</si>
  <si>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</si>
  <si>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</si>
  <si>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</si>
  <si>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</si>
  <si>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</si>
  <si>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</si>
  <si>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</si>
  <si>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</si>
  <si>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</si>
  <si>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</si>
  <si>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</si>
  <si>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</si>
  <si>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</si>
  <si>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</si>
  <si>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</si>
  <si>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</si>
  <si>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</si>
  <si>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</si>
  <si>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</si>
  <si>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</si>
  <si>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</si>
  <si>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</si>
  <si>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</si>
  <si>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</si>
  <si>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</si>
  <si>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</si>
  <si>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</si>
  <si>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</si>
  <si>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</si>
  <si>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</si>
  <si>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</si>
  <si>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</si>
  <si>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</si>
  <si>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</si>
  <si>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</si>
  <si>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</si>
  <si>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</si>
  <si>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</si>
  <si>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</si>
  <si>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</si>
  <si>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</si>
  <si>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</si>
  <si>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</si>
  <si>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</si>
  <si>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</si>
  <si>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</si>
  <si>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</si>
  <si>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</si>
  <si>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</si>
  <si>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</si>
  <si>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</si>
  <si>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</si>
  <si>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</si>
  <si>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</si>
  <si>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</si>
  <si>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</si>
  <si>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</si>
  <si>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</si>
  <si>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</si>
  <si>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</si>
  <si>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</si>
  <si>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</si>
  <si>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</si>
  <si>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</si>
  <si>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</si>
  <si>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</si>
  <si>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</si>
  <si>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</si>
  <si>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</si>
  <si>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</si>
  <si>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</si>
  <si>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</si>
  <si>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</si>
  <si>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</si>
  <si>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</si>
  <si>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</si>
  <si>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</si>
  <si>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</si>
  <si>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</si>
  <si>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</si>
  <si>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</si>
  <si>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</si>
  <si>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</si>
  <si>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</si>
  <si>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</si>
  <si>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</si>
  <si>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</si>
  <si>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</si>
  <si>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</si>
  <si>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</si>
  <si>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</si>
  <si>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</si>
  <si>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</si>
  <si>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</si>
  <si>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</si>
  <si>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</si>
  <si>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</si>
  <si>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</si>
  <si>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</si>
  <si>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</si>
  <si>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</si>
  <si>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</si>
  <si>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</si>
  <si>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</si>
  <si>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</si>
  <si>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</si>
  <si>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</si>
  <si>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</si>
  <si>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</si>
  <si>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</si>
  <si>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</si>
  <si>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</si>
  <si>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</si>
  <si>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</si>
  <si>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</si>
  <si>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</si>
  <si>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</si>
  <si>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</si>
  <si>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</si>
  <si>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</si>
  <si>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</si>
  <si>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</si>
  <si>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</si>
  <si>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</si>
  <si>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</si>
  <si>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</si>
  <si>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</si>
  <si>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</si>
  <si>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</si>
  <si>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</si>
  <si>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</si>
  <si>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</si>
  <si>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</si>
  <si>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</si>
  <si>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</si>
  <si>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</si>
  <si>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</si>
  <si>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</si>
  <si>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</si>
  <si>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</si>
  <si>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</si>
  <si>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</si>
  <si>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</si>
  <si>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</si>
  <si>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</si>
  <si>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</si>
  <si>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</si>
  <si>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</si>
  <si>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</si>
  <si>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</si>
  <si>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</si>
  <si>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</si>
  <si>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</si>
  <si>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</si>
  <si>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</si>
  <si>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</si>
  <si>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</si>
  <si>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</si>
  <si>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</si>
  <si>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</si>
  <si>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</si>
  <si>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</si>
  <si>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</si>
  <si>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</si>
  <si>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</si>
  <si>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</si>
  <si>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</si>
  <si>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</si>
  <si>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</si>
  <si>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</si>
  <si>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</si>
  <si>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</si>
  <si>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</si>
  <si>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</si>
  <si>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</si>
  <si>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</si>
  <si>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</si>
  <si>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</si>
  <si>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</si>
  <si>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</si>
  <si>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</si>
  <si>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</si>
  <si>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</si>
  <si>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</si>
  <si>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</si>
  <si>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</si>
  <si>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</si>
  <si>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</si>
  <si>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</si>
  <si>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</si>
  <si>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</si>
  <si>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</si>
  <si>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</si>
  <si>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</si>
  <si>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</si>
  <si>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</si>
  <si>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</si>
  <si>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</si>
  <si>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</si>
  <si>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</si>
  <si>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</si>
  <si>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</si>
  <si>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</si>
  <si>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</si>
  <si>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</si>
  <si>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</si>
  <si>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</si>
  <si>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</si>
  <si>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</si>
  <si>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</si>
  <si>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</si>
  <si>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</si>
  <si>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</si>
  <si>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</si>
  <si>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</si>
  <si>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</si>
  <si>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</si>
  <si>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</si>
  <si>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</si>
  <si>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</si>
  <si>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</si>
  <si>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</si>
  <si>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</si>
  <si>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</si>
  <si>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</si>
  <si>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</si>
  <si>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</si>
  <si>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</si>
  <si>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</si>
  <si>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</si>
  <si>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</si>
  <si>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</si>
  <si>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</si>
  <si>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</si>
  <si>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</si>
  <si>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</si>
  <si>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</si>
  <si>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</si>
  <si>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</si>
  <si>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</si>
  <si>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</si>
  <si>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</si>
  <si>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</si>
  <si>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</si>
  <si>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</si>
  <si>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</si>
  <si>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</si>
  <si>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</si>
  <si>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</si>
  <si>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</si>
  <si>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</si>
  <si>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</si>
  <si>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</si>
  <si>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</si>
  <si>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</si>
  <si>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</si>
  <si>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</si>
  <si>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</si>
  <si>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</si>
  <si>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</si>
  <si>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</si>
  <si>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</si>
  <si>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</si>
  <si>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</si>
  <si>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</si>
  <si>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</si>
  <si>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</si>
  <si>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</si>
  <si>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</si>
  <si>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</si>
  <si>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</si>
  <si>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</si>
  <si>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</si>
  <si>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</si>
  <si>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</si>
  <si>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</si>
  <si>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</si>
  <si>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</si>
  <si>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</si>
  <si>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</si>
  <si>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</si>
  <si>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</si>
  <si>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</si>
  <si>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</si>
  <si>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</si>
  <si>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</si>
  <si>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</si>
  <si>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</si>
  <si>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</si>
  <si>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</si>
  <si>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</si>
  <si>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</si>
  <si>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</si>
  <si>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</si>
  <si>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</si>
  <si>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</si>
  <si>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</si>
  <si>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</si>
  <si>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</si>
  <si>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</si>
  <si>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</si>
  <si>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</si>
  <si>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</si>
  <si>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</si>
  <si>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</si>
  <si>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</si>
  <si>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</si>
  <si>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</si>
  <si>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</si>
  <si>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</si>
  <si>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</si>
  <si>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</si>
  <si>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</si>
  <si>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</si>
  <si>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</si>
  <si>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</si>
  <si>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</si>
  <si>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</si>
  <si>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</si>
  <si>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</si>
  <si>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</si>
  <si>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</si>
  <si>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</si>
  <si>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</si>
  <si>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</si>
  <si>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</si>
  <si>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</si>
  <si>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</si>
  <si>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</si>
  <si>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</si>
  <si>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</si>
  <si>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</si>
  <si>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</si>
  <si>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</si>
  <si>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</si>
  <si>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</si>
  <si>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</si>
  <si>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</si>
  <si>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</si>
  <si>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</si>
  <si>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</si>
  <si>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</si>
  <si>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</si>
  <si>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</si>
  <si>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</si>
  <si>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</si>
  <si>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</si>
  <si>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</si>
  <si>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</si>
  <si>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</si>
  <si>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</si>
  <si>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</si>
  <si>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</si>
  <si>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</si>
  <si>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</si>
  <si>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</si>
  <si>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</si>
  <si>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</si>
  <si>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</si>
  <si>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</si>
  <si>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</si>
  <si>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</si>
  <si>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</si>
  <si>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</si>
  <si>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</si>
  <si>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</si>
  <si>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</si>
  <si>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</si>
  <si>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</si>
  <si>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</si>
  <si>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</si>
  <si>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</si>
  <si>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</si>
  <si>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</si>
  <si>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</si>
  <si>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</si>
  <si>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</si>
  <si>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</si>
  <si>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</si>
  <si>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</si>
  <si>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</si>
  <si>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</si>
  <si>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</si>
  <si>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</si>
  <si>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</si>
  <si>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</si>
  <si>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</si>
  <si>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</si>
  <si>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</si>
  <si>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</si>
  <si>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</si>
  <si>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</si>
  <si>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</si>
  <si>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</si>
  <si>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</si>
  <si>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</si>
  <si>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</si>
  <si>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</si>
  <si>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</si>
  <si>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</si>
  <si>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</si>
  <si>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</si>
  <si>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</si>
  <si>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</si>
  <si>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</si>
  <si>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</si>
  <si>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</si>
  <si>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</si>
  <si>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</si>
  <si>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</si>
  <si>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</si>
  <si>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</si>
  <si>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</si>
  <si>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</si>
  <si>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</si>
  <si>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</si>
  <si>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</si>
  <si>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</si>
  <si>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</si>
  <si>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</si>
  <si>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</si>
  <si>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</si>
  <si>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</si>
  <si>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</si>
  <si>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</si>
  <si>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</si>
  <si>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</si>
  <si>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</si>
  <si>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</si>
  <si>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</si>
  <si>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</si>
  <si>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</si>
  <si>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</si>
  <si>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</si>
  <si>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</si>
  <si>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</si>
  <si>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</si>
  <si>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</si>
  <si>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</si>
  <si>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</si>
  <si>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</si>
  <si>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</si>
  <si>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</si>
  <si>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</si>
  <si>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</si>
  <si>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</si>
  <si>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</si>
  <si>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</si>
  <si>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</si>
  <si>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</si>
  <si>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</si>
  <si>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</si>
  <si>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</si>
  <si>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</si>
  <si>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</si>
  <si>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</si>
  <si>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</si>
  <si>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</si>
  <si>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</si>
  <si>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</si>
  <si>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</si>
  <si>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</si>
  <si>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</si>
  <si>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</si>
  <si>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</si>
  <si>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</si>
  <si>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</si>
  <si>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</si>
  <si>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</si>
  <si>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</si>
  <si>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</si>
  <si>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</si>
  <si>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</si>
  <si>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</si>
  <si>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</si>
  <si>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</si>
  <si>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</si>
  <si>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</si>
  <si>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</si>
  <si>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</si>
  <si>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</si>
  <si>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</si>
  <si>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</si>
  <si>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</si>
  <si>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</si>
  <si>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</si>
  <si>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</si>
  <si>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</si>
  <si>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</si>
  <si>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</si>
  <si>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</si>
  <si>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</si>
  <si>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</si>
  <si>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</si>
  <si>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</si>
  <si>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</si>
  <si>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</si>
  <si>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</si>
  <si>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</si>
  <si>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</si>
  <si>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</si>
  <si>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</si>
  <si>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</si>
  <si>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</si>
  <si>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</si>
  <si>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</si>
  <si>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</si>
  <si>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</si>
  <si>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</si>
  <si>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</si>
  <si>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</si>
  <si>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</si>
  <si>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</si>
  <si>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</si>
  <si>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</si>
  <si>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</si>
  <si>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</si>
  <si>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</si>
  <si>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</si>
  <si>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</si>
  <si>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</si>
  <si>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</si>
  <si>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</si>
  <si>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</si>
  <si>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</si>
  <si>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</si>
  <si>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</si>
  <si>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</si>
  <si>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</si>
  <si>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</si>
  <si>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</si>
  <si>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</si>
  <si>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</si>
  <si>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</si>
  <si>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</si>
  <si>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</si>
  <si>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</si>
  <si>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</si>
  <si>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</si>
  <si>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</si>
  <si>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</si>
  <si>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</si>
  <si>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</si>
  <si>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</si>
  <si>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</si>
  <si>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</si>
  <si>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</si>
  <si>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</si>
  <si>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</si>
  <si>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</si>
  <si>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</si>
  <si>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</si>
  <si>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</si>
  <si>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</si>
  <si>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</si>
  <si>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</si>
  <si>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</si>
  <si>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</si>
  <si>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</si>
  <si>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</si>
  <si>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</si>
  <si>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</si>
  <si>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</si>
  <si>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</si>
  <si>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</si>
  <si>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</si>
  <si>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</si>
  <si>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</si>
  <si>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</si>
  <si>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</si>
  <si>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</si>
  <si>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</si>
  <si>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</si>
  <si>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</si>
  <si>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</si>
  <si>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</si>
  <si>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</si>
  <si>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</si>
  <si>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</si>
  <si>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</si>
  <si>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</si>
  <si>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</si>
  <si>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</si>
  <si>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</si>
  <si>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</si>
  <si>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</si>
  <si>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</si>
  <si>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</si>
  <si>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</si>
  <si>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</si>
  <si>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</si>
  <si>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</si>
  <si>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</si>
  <si>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</si>
  <si>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</si>
  <si>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</si>
  <si>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</si>
  <si>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</si>
  <si>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</si>
  <si>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</si>
  <si>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</si>
  <si>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</si>
  <si>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</si>
  <si>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</si>
  <si>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</si>
  <si>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</si>
  <si>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</si>
  <si>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</si>
  <si>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</si>
  <si>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</si>
  <si>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</si>
  <si>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</si>
  <si>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</si>
  <si>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</si>
  <si>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</si>
  <si>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</si>
  <si>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</si>
  <si>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</si>
  <si>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</si>
  <si>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</si>
  <si>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</si>
  <si>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</si>
  <si>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</si>
  <si>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</si>
  <si>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</si>
  <si>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</si>
  <si>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</si>
  <si>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</si>
  <si>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</si>
  <si>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</si>
  <si>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</si>
  <si>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</si>
  <si>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</si>
  <si>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</si>
  <si>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</si>
  <si>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</si>
  <si>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</si>
  <si>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</si>
  <si>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</si>
  <si>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</si>
  <si>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</si>
  <si>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</si>
  <si>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</si>
  <si>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</si>
  <si>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</si>
  <si>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</si>
  <si>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</si>
  <si>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</si>
  <si>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</si>
  <si>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</si>
  <si>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</si>
  <si>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</si>
  <si>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</si>
  <si>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</si>
  <si>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</si>
  <si>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</si>
  <si>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</si>
  <si>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</si>
  <si>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</si>
  <si>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</si>
  <si>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</si>
  <si>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</si>
  <si>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</si>
  <si>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</si>
  <si>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</si>
  <si>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</si>
  <si>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</si>
  <si>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</si>
  <si>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</si>
  <si>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</si>
  <si>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</si>
  <si>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</si>
  <si>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</si>
  <si>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</si>
  <si>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</si>
  <si>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</si>
  <si>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</si>
  <si>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</si>
  <si>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</si>
  <si>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</si>
  <si>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</si>
  <si>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</si>
  <si>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</si>
  <si>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</si>
  <si>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</si>
  <si>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</si>
  <si>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</si>
  <si>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</si>
  <si>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</si>
  <si>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</si>
  <si>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</si>
  <si>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</si>
  <si>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</si>
  <si>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</si>
  <si>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</si>
  <si>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</si>
  <si>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</si>
  <si>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</si>
  <si>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</si>
  <si>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</si>
  <si>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</si>
  <si>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</si>
  <si>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</si>
  <si>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</si>
  <si>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</si>
  <si>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</si>
  <si>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</si>
  <si>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</si>
  <si>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</si>
  <si>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</si>
  <si>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</si>
  <si>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</si>
  <si>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</si>
  <si>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</si>
  <si>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</si>
  <si>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</si>
  <si>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</si>
  <si>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</si>
  <si>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</si>
  <si>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</si>
  <si>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</si>
  <si>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</si>
  <si>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</si>
  <si>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</si>
  <si>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</si>
  <si>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</si>
  <si>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</si>
  <si>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</si>
  <si>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</si>
  <si>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</si>
  <si>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</si>
  <si>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</si>
  <si>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</si>
  <si>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</si>
  <si>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</si>
  <si>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</si>
  <si>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</si>
  <si>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</si>
  <si>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</si>
  <si>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</si>
  <si>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</si>
  <si>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</si>
  <si>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</si>
  <si>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</si>
  <si>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</si>
  <si>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</si>
  <si>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</si>
  <si>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</si>
  <si>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</si>
  <si>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</si>
  <si>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</si>
  <si>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</si>
  <si>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</si>
  <si>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</si>
  <si>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</si>
  <si>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</si>
  <si>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</si>
  <si>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</si>
  <si>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</si>
  <si>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</si>
  <si>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</si>
  <si>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</si>
  <si>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</si>
  <si>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</si>
  <si>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</si>
  <si>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</si>
  <si>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</si>
  <si>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</si>
  <si>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</si>
  <si>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</si>
  <si>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</si>
  <si>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</si>
  <si>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</si>
  <si>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</si>
  <si>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</si>
  <si>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</si>
  <si>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</si>
  <si>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</si>
  <si>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</si>
  <si>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</si>
  <si>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</si>
  <si>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</si>
  <si>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</si>
  <si>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</si>
  <si>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</si>
  <si>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</si>
  <si>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</si>
  <si>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</si>
  <si>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</si>
  <si>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</si>
  <si>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</si>
  <si>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</si>
  <si>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</si>
  <si>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</si>
  <si>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</si>
  <si>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</si>
  <si>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</si>
  <si>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</si>
  <si>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</si>
  <si>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</si>
  <si>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</si>
  <si>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</si>
  <si>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</si>
  <si>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</si>
  <si>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</si>
  <si>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</si>
  <si>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</si>
  <si>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</si>
  <si>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</si>
  <si>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</si>
  <si>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</si>
  <si>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</si>
  <si>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</si>
  <si>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</si>
  <si>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</si>
  <si>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</si>
  <si>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</si>
  <si>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</si>
  <si>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</si>
  <si>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</si>
  <si>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</si>
  <si>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</si>
  <si>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</si>
  <si>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</si>
  <si>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</si>
  <si>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</si>
  <si>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</si>
  <si>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</si>
  <si>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</si>
  <si>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</si>
  <si>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</si>
  <si>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</si>
  <si>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</si>
  <si>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</si>
  <si>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</si>
  <si>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</si>
  <si>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</si>
  <si>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</si>
  <si>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</si>
  <si>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</si>
  <si>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</si>
  <si>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</si>
  <si>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</si>
  <si>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</si>
  <si>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</si>
  <si>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</si>
  <si>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</si>
  <si>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</si>
  <si>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</si>
  <si>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</si>
  <si>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</si>
  <si>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</si>
  <si>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</si>
  <si>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</si>
  <si>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</si>
  <si>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</si>
  <si>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</si>
  <si>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</si>
  <si>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</si>
  <si>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</si>
  <si>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</si>
  <si>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</si>
  <si>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</si>
  <si>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</si>
  <si>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</si>
  <si>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</si>
  <si>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</si>
  <si>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</si>
  <si>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</si>
  <si>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</si>
  <si>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</si>
  <si>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</si>
  <si>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</si>
  <si>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</si>
  <si>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</si>
  <si>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</si>
  <si>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</si>
  <si>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</si>
  <si>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</si>
  <si>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</si>
  <si>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</si>
  <si>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</si>
  <si>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</si>
  <si>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</si>
  <si>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</si>
  <si>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</si>
  <si>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</si>
  <si>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</si>
  <si>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</si>
  <si>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</si>
  <si>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</si>
  <si>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</si>
  <si>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</si>
  <si>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</si>
  <si>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</si>
  <si>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</si>
  <si>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</si>
  <si>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</si>
  <si>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</si>
  <si>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</si>
  <si>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</si>
  <si>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</si>
  <si>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</si>
  <si>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</si>
  <si>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</si>
  <si>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</si>
  <si>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</si>
  <si>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</si>
  <si>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</si>
  <si>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</si>
  <si>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</si>
  <si>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</si>
  <si>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</si>
  <si>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</si>
  <si>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</si>
  <si>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</si>
  <si>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</si>
  <si>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</si>
  <si>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</si>
  <si>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</si>
  <si>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</si>
  <si>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</si>
  <si>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</si>
  <si>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</si>
  <si>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</si>
  <si>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</si>
  <si>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</si>
  <si>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</si>
  <si>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</si>
  <si>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</si>
  <si>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</si>
  <si>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</si>
  <si>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</si>
  <si>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</si>
  <si>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</si>
  <si>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</si>
  <si>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</si>
  <si>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</si>
  <si>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</si>
  <si>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</si>
  <si>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</si>
  <si>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</si>
  <si>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</si>
  <si>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</si>
  <si>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</si>
  <si>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</si>
  <si>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</si>
  <si>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</si>
  <si>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</si>
  <si>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</si>
  <si>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</si>
  <si>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</si>
  <si>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</si>
  <si>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</si>
  <si>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</si>
  <si>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</si>
  <si>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</si>
  <si>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</si>
  <si>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</si>
  <si>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</si>
  <si>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</si>
  <si>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</si>
  <si>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</si>
  <si>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</si>
  <si>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</si>
  <si>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</si>
  <si>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</si>
  <si>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</si>
  <si>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</si>
  <si>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</si>
  <si>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</si>
  <si>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</si>
  <si>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</si>
  <si>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</si>
  <si>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</si>
  <si>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</si>
  <si>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</si>
  <si>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</si>
  <si>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</si>
  <si>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</si>
  <si>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</si>
  <si>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</si>
  <si>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</si>
  <si>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</si>
  <si>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</si>
  <si>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</si>
  <si>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</si>
  <si>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</si>
  <si>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</si>
  <si>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</si>
  <si>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</si>
  <si>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</si>
  <si>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</si>
  <si>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</si>
  <si>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</si>
  <si>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</si>
  <si>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</si>
  <si>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</si>
  <si>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</si>
  <si>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</si>
  <si>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</si>
  <si>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</si>
  <si>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</si>
  <si>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</si>
  <si>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</si>
  <si>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</si>
  <si>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</si>
  <si>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</si>
  <si>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</si>
  <si>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</si>
  <si>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</si>
  <si>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</si>
  <si>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</si>
  <si>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</si>
  <si>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</si>
  <si>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</si>
  <si>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</si>
  <si>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</si>
  <si>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</si>
  <si>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</si>
  <si>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</si>
  <si>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</si>
  <si>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</si>
  <si>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</si>
  <si>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</si>
  <si>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</si>
  <si>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</si>
  <si>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</si>
  <si>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</si>
  <si>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</si>
  <si>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</si>
  <si>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</si>
  <si>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</si>
  <si>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</si>
  <si>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</si>
  <si>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</si>
  <si>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</si>
  <si>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</si>
  <si>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</si>
  <si>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</si>
  <si>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</si>
  <si>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</si>
  <si>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</si>
  <si>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</si>
  <si>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</si>
  <si>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</si>
  <si>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</si>
  <si>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</si>
  <si>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</si>
  <si>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</si>
  <si>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</si>
  <si>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</si>
  <si>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</si>
  <si>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</si>
  <si>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</si>
  <si>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</si>
  <si>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</si>
  <si>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</si>
  <si>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</si>
  <si>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</si>
  <si>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</si>
  <si>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</si>
  <si>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</si>
  <si>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</si>
  <si>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</si>
  <si>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</si>
  <si>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</si>
  <si>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</si>
  <si>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</si>
  <si>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</si>
  <si>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</si>
  <si>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</si>
  <si>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</si>
  <si>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</si>
  <si>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</si>
  <si>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</si>
  <si>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</si>
  <si>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</si>
  <si>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</si>
  <si>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</si>
  <si>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</si>
  <si>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</si>
  <si>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</si>
  <si>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</si>
  <si>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</si>
  <si>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</si>
  <si>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</si>
  <si>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</si>
  <si>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</si>
  <si>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</si>
  <si>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</si>
  <si>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</si>
  <si>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</si>
  <si>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</si>
  <si>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</si>
  <si>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</si>
  <si>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</si>
  <si>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</si>
  <si>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</si>
  <si>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</si>
  <si>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</si>
  <si>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</si>
  <si>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</si>
  <si>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</si>
  <si>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</si>
  <si>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</si>
  <si>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</si>
  <si>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</si>
  <si>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</si>
  <si>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</si>
  <si>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</si>
  <si>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</si>
  <si>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</si>
  <si>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</si>
  <si>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</si>
  <si>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</si>
  <si>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</si>
  <si>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</si>
  <si>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</si>
  <si>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</si>
  <si>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</si>
  <si>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</si>
  <si>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</si>
  <si>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</si>
  <si>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</si>
  <si>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</si>
  <si>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</si>
  <si>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</si>
  <si>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</si>
  <si>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</si>
  <si>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</si>
  <si>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</si>
  <si>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</si>
  <si>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</si>
  <si>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</si>
  <si>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</si>
  <si>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</si>
  <si>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</si>
  <si>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</si>
  <si>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</si>
  <si>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</si>
  <si>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</si>
  <si>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</si>
  <si>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</si>
  <si>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</si>
  <si>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</si>
  <si>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</si>
  <si>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</si>
  <si>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</si>
  <si>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</si>
  <si>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</si>
  <si>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</si>
  <si>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</si>
  <si>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</si>
  <si>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</si>
  <si>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</si>
  <si>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</si>
  <si>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</si>
  <si>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</si>
  <si>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</si>
  <si>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</si>
  <si>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</si>
  <si>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</si>
  <si>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</si>
  <si>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</si>
  <si>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</si>
  <si>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</si>
  <si>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</si>
  <si>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</si>
  <si>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</si>
  <si>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</si>
  <si>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</si>
  <si>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</si>
  <si>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</si>
  <si>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</si>
  <si>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</si>
  <si>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</si>
  <si>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</si>
  <si>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</si>
  <si>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</si>
  <si>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</si>
  <si>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</si>
  <si>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</si>
  <si>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</si>
  <si>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</si>
  <si>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</si>
  <si>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</si>
  <si>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</si>
  <si>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</si>
  <si>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</si>
  <si>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</si>
  <si>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</si>
  <si>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</si>
  <si>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</si>
  <si>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</si>
  <si>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</si>
  <si>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</si>
  <si>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</si>
  <si>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</si>
  <si>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</si>
  <si>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</si>
  <si>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</si>
  <si>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</si>
  <si>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</si>
  <si>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</si>
  <si>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</si>
  <si>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</si>
  <si>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</si>
  <si>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</si>
  <si>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</si>
  <si>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</si>
  <si>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</si>
  <si>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</si>
  <si>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</si>
  <si>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</si>
  <si>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</si>
  <si>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</si>
  <si>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</si>
  <si>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</si>
  <si>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</si>
  <si>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</si>
  <si>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</si>
  <si>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</si>
  <si>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</si>
  <si>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</si>
  <si>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</si>
  <si>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</si>
  <si>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</si>
  <si>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</si>
  <si>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</si>
  <si>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</si>
  <si>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</si>
  <si>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</si>
  <si>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</si>
  <si>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</si>
  <si>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</si>
  <si>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</si>
  <si>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</si>
  <si>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</si>
  <si>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</si>
  <si>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</si>
  <si>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</si>
  <si>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</si>
  <si>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</si>
  <si>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</si>
  <si>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</si>
  <si>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</si>
  <si>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</si>
  <si>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</si>
  <si>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</si>
  <si>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</si>
  <si>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</si>
  <si>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</si>
  <si>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</si>
  <si>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</si>
  <si>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</si>
  <si>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</si>
  <si>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</si>
  <si>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</si>
  <si>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</si>
  <si>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</si>
  <si>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</si>
  <si>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</si>
  <si>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</si>
  <si>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</si>
  <si>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</si>
  <si>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</si>
  <si>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</si>
  <si>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</si>
  <si>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</si>
  <si>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</si>
  <si>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</si>
  <si>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</si>
  <si>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</si>
  <si>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</si>
  <si>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</si>
  <si>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</si>
  <si>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</si>
  <si>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</si>
  <si>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</si>
  <si>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</si>
  <si>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</si>
  <si>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</si>
  <si>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</si>
  <si>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</si>
  <si>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</si>
  <si>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</si>
  <si>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</si>
  <si>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</si>
  <si>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</si>
  <si>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</si>
  <si>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</si>
  <si>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</si>
  <si>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</si>
  <si>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</si>
  <si>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</si>
  <si>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</si>
  <si>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</si>
  <si>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</si>
  <si>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</si>
  <si>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</si>
  <si>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</si>
  <si>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</si>
  <si>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</si>
  <si>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</si>
  <si>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</si>
  <si>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</si>
  <si>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</si>
  <si>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</si>
  <si>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</si>
  <si>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</si>
  <si>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</si>
  <si>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</si>
  <si>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</si>
  <si>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</si>
  <si>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</si>
  <si>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</si>
  <si>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</si>
  <si>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</si>
  <si>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</si>
  <si>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</si>
  <si>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</si>
  <si>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</si>
  <si>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</si>
  <si>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</si>
  <si>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</si>
  <si>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</si>
  <si>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</si>
  <si>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</si>
  <si>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</si>
  <si>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</si>
  <si>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</si>
  <si>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</si>
  <si>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</si>
  <si>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</si>
  <si>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</si>
  <si>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</si>
  <si>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</si>
  <si>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</si>
  <si>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</si>
  <si>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</si>
  <si>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</si>
  <si>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</si>
  <si>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</si>
  <si>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</si>
  <si>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</si>
  <si>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</si>
  <si>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</si>
  <si>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</si>
  <si>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</si>
  <si>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</si>
  <si>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</si>
  <si>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</si>
  <si>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</si>
  <si>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</si>
  <si>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</si>
  <si>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</si>
  <si>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</si>
  <si>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</si>
  <si>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</si>
  <si>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</si>
  <si>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</si>
  <si>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</si>
  <si>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</si>
  <si>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</si>
  <si>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</si>
  <si>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</si>
  <si>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</si>
  <si>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</si>
  <si>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</si>
  <si>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</si>
  <si>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</si>
  <si>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</si>
  <si>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</si>
  <si>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</si>
  <si>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</si>
  <si>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</si>
  <si>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</si>
  <si>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</si>
  <si>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</si>
  <si>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</si>
  <si>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</si>
  <si>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</si>
  <si>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</si>
  <si>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</si>
  <si>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</si>
  <si>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</si>
  <si>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</si>
  <si>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</si>
  <si>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</si>
  <si>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</si>
  <si>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</si>
  <si>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</si>
  <si>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</si>
  <si>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</si>
  <si>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</si>
  <si>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</si>
  <si>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</si>
  <si>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</si>
  <si>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</si>
  <si>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</si>
  <si>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</si>
  <si>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</si>
  <si>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</si>
  <si>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</si>
  <si>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</si>
  <si>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</si>
  <si>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</si>
  <si>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</si>
  <si>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</si>
  <si>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</si>
  <si>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</si>
  <si>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</si>
  <si>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</si>
  <si>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</si>
  <si>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</si>
  <si>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</si>
  <si>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</si>
  <si>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</si>
  <si>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</si>
  <si>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</si>
  <si>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</si>
  <si>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</si>
  <si>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</si>
  <si>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</si>
  <si>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</si>
  <si>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</si>
  <si>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</si>
  <si>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</si>
  <si>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</si>
  <si>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</si>
  <si>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</si>
  <si>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</si>
  <si>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</si>
  <si>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</si>
  <si>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</si>
  <si>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</si>
  <si>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</si>
  <si>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</si>
  <si>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</si>
  <si>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</si>
  <si>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</si>
  <si>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</si>
  <si>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</si>
  <si>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</si>
  <si>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</si>
  <si>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</si>
  <si>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</si>
  <si>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</si>
  <si>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</si>
  <si>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</si>
  <si>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</si>
  <si>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</si>
  <si>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</si>
  <si>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</si>
  <si>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</si>
  <si>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</si>
  <si>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</si>
  <si>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</si>
  <si>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</si>
  <si>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</si>
  <si>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</si>
  <si>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</si>
  <si>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</si>
  <si>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</si>
  <si>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</si>
  <si>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</si>
  <si>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</si>
  <si>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</si>
  <si>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</si>
  <si>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</si>
  <si>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</si>
  <si>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</si>
  <si>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</si>
  <si>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</si>
  <si>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</si>
  <si>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</si>
  <si>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</si>
  <si>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</si>
  <si>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</si>
  <si>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</si>
  <si>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</si>
  <si>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</si>
  <si>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</si>
  <si>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</si>
  <si>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</si>
  <si>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</si>
  <si>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</si>
  <si>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</si>
  <si>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</si>
  <si>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</si>
  <si>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</si>
  <si>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</si>
  <si>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</si>
  <si>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</si>
  <si>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</si>
  <si>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</si>
  <si>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</si>
  <si>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</si>
  <si>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</si>
  <si>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</si>
  <si>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</si>
  <si>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</si>
  <si>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</si>
  <si>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</si>
  <si>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</si>
  <si>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</si>
  <si>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</si>
  <si>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</si>
  <si>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</si>
  <si>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</si>
  <si>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</si>
  <si>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</si>
  <si>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</si>
  <si>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</si>
  <si>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</si>
  <si>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</si>
  <si>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</si>
  <si>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</si>
  <si>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</si>
  <si>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</si>
  <si>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</si>
  <si>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</si>
  <si>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</si>
  <si>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</si>
  <si>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</si>
  <si>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</si>
  <si>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</si>
  <si>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</si>
  <si>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</si>
  <si>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</si>
  <si>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</si>
  <si>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</si>
  <si>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</si>
  <si>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</si>
  <si>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</si>
  <si>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</si>
  <si>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</si>
  <si>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</si>
  <si>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</si>
  <si>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</si>
  <si>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</si>
  <si>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</si>
  <si>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</si>
  <si>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</si>
  <si>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</si>
  <si>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</si>
  <si>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</si>
  <si>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</si>
  <si>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</si>
  <si>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</si>
  <si>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</si>
  <si>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</si>
  <si>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</si>
  <si>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</si>
  <si>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</si>
  <si>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</si>
  <si>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</si>
  <si>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</si>
  <si>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</si>
  <si>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</si>
  <si>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</si>
  <si>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</si>
  <si>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</si>
  <si>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</si>
  <si>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</si>
  <si>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</si>
  <si>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</si>
  <si>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</si>
  <si>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</si>
  <si>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</si>
  <si>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</si>
  <si>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</si>
  <si>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</si>
  <si>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</si>
  <si>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</si>
  <si>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</si>
  <si>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</si>
  <si>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</si>
  <si>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</si>
  <si>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</si>
  <si>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</si>
  <si>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</si>
  <si>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</si>
  <si>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</si>
  <si>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</si>
  <si>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</si>
  <si>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</si>
  <si>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</si>
  <si>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</si>
  <si>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</si>
  <si>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</si>
  <si>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</si>
  <si>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</si>
  <si>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</si>
  <si>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</si>
  <si>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</si>
  <si>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</si>
  <si>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</si>
  <si>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</si>
  <si>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</si>
  <si>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</si>
  <si>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</si>
  <si>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</si>
  <si>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</si>
  <si>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</si>
  <si>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</si>
  <si>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</si>
  <si>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</si>
  <si>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</si>
  <si>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</si>
  <si>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</si>
  <si>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</si>
  <si>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</si>
  <si>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</si>
  <si>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</si>
  <si>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</si>
  <si>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</si>
  <si>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</si>
  <si>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</si>
  <si>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</si>
  <si>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</si>
  <si>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</si>
  <si>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</si>
  <si>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</si>
  <si>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</si>
  <si>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</si>
  <si>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</si>
  <si>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</si>
  <si>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</si>
  <si>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</si>
  <si>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</si>
  <si>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</si>
  <si>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</si>
  <si>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</si>
  <si>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</si>
  <si>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</si>
  <si>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</si>
  <si>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</si>
  <si>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</si>
  <si>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</si>
  <si>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</si>
  <si>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</si>
  <si>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</si>
  <si>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</si>
  <si>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</si>
  <si>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</si>
  <si>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</si>
  <si>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</si>
  <si>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</si>
  <si>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</si>
  <si>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</si>
  <si>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</si>
  <si>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</si>
  <si>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</si>
  <si>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</si>
  <si>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</si>
  <si>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</si>
  <si>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</si>
  <si>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</si>
  <si>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</si>
  <si>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</si>
  <si>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</si>
  <si>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</si>
  <si>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</si>
  <si>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</si>
  <si>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</si>
  <si>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</si>
  <si>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</si>
  <si>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</si>
  <si>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</si>
  <si>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</si>
  <si>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</si>
  <si>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</si>
  <si>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</si>
  <si>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</si>
  <si>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</si>
  <si>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</si>
  <si>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</si>
  <si>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</si>
  <si>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</si>
  <si>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</si>
  <si>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</si>
  <si>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</si>
  <si>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</si>
  <si>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</si>
  <si>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</si>
  <si>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</si>
  <si>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</si>
  <si>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</si>
  <si>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</si>
  <si>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</si>
  <si>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</si>
  <si>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</si>
  <si>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</si>
  <si>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</si>
  <si>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</si>
  <si>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</si>
  <si>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</si>
  <si>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</si>
  <si>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</si>
  <si>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</si>
  <si>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</si>
  <si>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</si>
  <si>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</si>
  <si>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</si>
  <si>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</si>
  <si>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</si>
  <si>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</si>
  <si>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</si>
  <si>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</si>
  <si>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</si>
  <si>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</si>
  <si>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</si>
  <si>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</si>
  <si>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</si>
  <si>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</si>
  <si>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</si>
  <si>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</si>
  <si>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</si>
  <si>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</si>
  <si>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</si>
  <si>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</si>
  <si>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</si>
  <si>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</si>
  <si>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</si>
  <si>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</si>
  <si>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</si>
  <si>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</si>
  <si>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</si>
  <si>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</si>
  <si>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</si>
  <si>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</si>
  <si>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</si>
  <si>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</si>
  <si>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</si>
  <si>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</si>
  <si>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</si>
  <si>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</si>
  <si>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</si>
  <si>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</si>
  <si>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</si>
  <si>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</si>
  <si>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</si>
  <si>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</si>
  <si>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</si>
  <si>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</si>
  <si>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</si>
  <si>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</si>
  <si>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</si>
  <si>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</si>
  <si>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</si>
  <si>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</si>
  <si>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</si>
  <si>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</si>
  <si>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</si>
  <si>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</si>
  <si>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</si>
  <si>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</si>
  <si>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</si>
  <si>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</si>
  <si>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</si>
  <si>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</si>
  <si>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</si>
  <si>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</si>
  <si>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</si>
  <si>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</si>
  <si>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</si>
  <si>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</si>
  <si>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</si>
  <si>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</si>
  <si>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</si>
  <si>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</si>
  <si>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</si>
  <si>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</si>
  <si>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</si>
  <si>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</si>
  <si>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</si>
  <si>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</si>
  <si>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</si>
  <si>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</si>
  <si>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</si>
  <si>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</si>
  <si>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</si>
  <si>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</si>
  <si>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</si>
  <si>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</si>
  <si>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</si>
  <si>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</si>
  <si>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</si>
  <si>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</si>
  <si>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</si>
  <si>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</si>
  <si>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</si>
  <si>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</si>
  <si>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</si>
  <si>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</si>
  <si>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</si>
  <si>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</si>
  <si>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</si>
  <si>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</si>
  <si>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</si>
  <si>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</si>
  <si>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</si>
  <si>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</si>
  <si>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</si>
  <si>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</si>
  <si>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</si>
  <si>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</si>
  <si>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</si>
  <si>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</si>
  <si>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</si>
  <si>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</si>
  <si>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</si>
  <si>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</si>
  <si>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</si>
  <si>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</si>
  <si>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</si>
  <si>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</si>
  <si>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</si>
  <si>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</si>
  <si>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</si>
  <si>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</si>
  <si>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</si>
  <si>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</si>
  <si>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</si>
  <si>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</si>
  <si>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</si>
  <si>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</si>
  <si>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</si>
  <si>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</si>
  <si>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</si>
  <si>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</si>
  <si>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</si>
  <si>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</si>
  <si>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</si>
  <si>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</si>
  <si>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</si>
  <si>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</si>
  <si>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</si>
  <si>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</si>
  <si>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</si>
  <si>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</si>
  <si>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</si>
  <si>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</si>
  <si>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</si>
  <si>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</si>
  <si>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</si>
  <si>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</si>
  <si>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</si>
  <si>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</si>
  <si>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</si>
  <si>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</si>
  <si>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</si>
  <si>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</si>
  <si>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</si>
  <si>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</si>
  <si>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</si>
  <si>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</si>
  <si>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</si>
  <si>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</si>
  <si>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</si>
  <si>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</si>
  <si>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</si>
  <si>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</si>
  <si>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</si>
  <si>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</si>
  <si>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</si>
  <si>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</si>
  <si>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</si>
  <si>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</si>
  <si>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</si>
  <si>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</si>
  <si>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</si>
  <si>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</si>
  <si>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</si>
  <si>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</si>
  <si>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</si>
  <si>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</si>
  <si>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</si>
  <si>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</si>
  <si>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</si>
  <si>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</si>
  <si>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</si>
  <si>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</si>
  <si>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</si>
  <si>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</si>
  <si>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</si>
  <si>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</si>
  <si>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</si>
  <si>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</si>
  <si>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</si>
  <si>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</si>
  <si>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</si>
  <si>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</si>
  <si>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</si>
  <si>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</si>
  <si>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</si>
  <si>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</si>
  <si>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</si>
  <si>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</si>
  <si>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</si>
  <si>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</si>
  <si>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</si>
  <si>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</si>
  <si>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</si>
  <si>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</si>
  <si>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</si>
  <si>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</si>
  <si>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</si>
  <si>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</si>
  <si>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</si>
  <si>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</si>
  <si>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</si>
  <si>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</si>
  <si>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</si>
  <si>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</si>
  <si>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</si>
  <si>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</si>
  <si>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</si>
  <si>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</si>
  <si>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</si>
  <si>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</si>
  <si>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</si>
  <si>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</si>
  <si>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</si>
  <si>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</si>
  <si>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</si>
  <si>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</si>
  <si>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</si>
  <si>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</si>
  <si>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</si>
  <si>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</si>
  <si>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</si>
  <si>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</si>
  <si>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</si>
  <si>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</si>
  <si>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</si>
  <si>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</si>
  <si>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</si>
  <si>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</si>
  <si>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</si>
  <si>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</si>
  <si>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</si>
  <si>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</si>
  <si>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</si>
  <si>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</si>
  <si>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</si>
  <si>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</si>
  <si>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</si>
  <si>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</si>
  <si>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</si>
  <si>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</si>
  <si>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</si>
  <si>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</si>
  <si>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</si>
  <si>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</si>
  <si>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</si>
  <si>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</si>
  <si>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</si>
  <si>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</si>
  <si>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</si>
  <si>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</si>
  <si>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</si>
  <si>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</si>
  <si>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</si>
  <si>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</si>
  <si>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</si>
  <si>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</si>
  <si>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</si>
  <si>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</si>
  <si>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</si>
  <si>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</si>
  <si>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</si>
  <si>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</si>
  <si>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</si>
  <si>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</si>
  <si>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</si>
  <si>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</si>
  <si>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</si>
  <si>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</si>
  <si>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</si>
  <si>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</si>
  <si>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</si>
  <si>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</si>
  <si>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</si>
  <si>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</si>
  <si>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</si>
  <si>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</si>
  <si>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</si>
  <si>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</si>
  <si>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</si>
  <si>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</si>
  <si>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</si>
  <si>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</si>
  <si>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</si>
  <si>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</si>
  <si>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</si>
  <si>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</si>
  <si>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</si>
  <si>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</si>
  <si>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</si>
  <si>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</si>
  <si>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</si>
  <si>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</si>
  <si>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</si>
  <si>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</si>
  <si>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</si>
  <si>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</si>
  <si>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</si>
  <si>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</si>
  <si>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</si>
  <si>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</si>
  <si>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</si>
  <si>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</si>
  <si>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</si>
  <si>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</si>
  <si>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</si>
  <si>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</si>
  <si>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</si>
  <si>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</si>
  <si>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</si>
  <si>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</si>
  <si>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</si>
  <si>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</si>
  <si>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</si>
  <si>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</si>
  <si>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</si>
  <si>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</si>
  <si>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</si>
  <si>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</si>
  <si>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</si>
  <si>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</si>
  <si>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</si>
  <si>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</si>
  <si>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</si>
  <si>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</si>
  <si>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</si>
  <si>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</si>
  <si>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</si>
  <si>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</si>
  <si>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</si>
  <si>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</si>
  <si>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</si>
  <si>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</si>
  <si>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</si>
  <si>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</si>
  <si>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</si>
  <si>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</si>
  <si>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</si>
  <si>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</si>
  <si>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</si>
  <si>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</si>
  <si>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</si>
  <si>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</si>
  <si>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</si>
  <si>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</si>
  <si>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</si>
  <si>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</si>
  <si>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</si>
  <si>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</si>
  <si>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</si>
  <si>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</si>
  <si>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</si>
  <si>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</si>
  <si>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</si>
  <si>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</si>
  <si>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</si>
  <si>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</si>
  <si>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</si>
  <si>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</si>
  <si>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</si>
  <si>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</si>
  <si>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</si>
  <si>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</si>
  <si>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</si>
  <si>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</si>
  <si>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</si>
  <si>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</si>
  <si>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</si>
  <si>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</si>
  <si>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</si>
  <si>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</si>
  <si>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</si>
  <si>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</si>
  <si>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</si>
  <si>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</si>
  <si>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</si>
  <si>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</si>
  <si>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</si>
  <si>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</si>
  <si>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</si>
  <si>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</si>
  <si>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</si>
  <si>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</si>
  <si>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</si>
  <si>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</si>
  <si>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</si>
  <si>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</si>
  <si>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</si>
  <si>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</si>
  <si>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</si>
  <si>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</si>
  <si>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</si>
  <si>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</si>
  <si>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</si>
  <si>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</si>
  <si>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</si>
  <si>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</si>
  <si>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</si>
  <si>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</si>
  <si>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</si>
  <si>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</si>
  <si>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</si>
  <si>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</si>
  <si>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</si>
  <si>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</si>
  <si>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</si>
  <si>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</si>
  <si>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</si>
  <si>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</si>
  <si>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</si>
  <si>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</si>
  <si>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</si>
  <si>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</si>
  <si>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</si>
  <si>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</si>
  <si>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</si>
  <si>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</si>
  <si>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</si>
  <si>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</si>
  <si>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</si>
  <si>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</si>
  <si>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</si>
  <si>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</si>
  <si>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</si>
  <si>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</si>
  <si>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</si>
  <si>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</si>
  <si>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</si>
  <si>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</si>
  <si>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</si>
  <si>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</si>
  <si>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</si>
  <si>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</si>
  <si>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</si>
  <si>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</si>
  <si>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</si>
  <si>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</si>
  <si>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</si>
  <si>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</si>
  <si>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</si>
  <si>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</si>
  <si>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</si>
  <si>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</si>
  <si>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</si>
  <si>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</si>
  <si>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</si>
  <si>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</si>
  <si>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</si>
  <si>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</si>
  <si>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</si>
  <si>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</si>
  <si>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</si>
  <si>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</si>
  <si>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</si>
  <si>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</si>
  <si>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</si>
  <si>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</si>
  <si>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</si>
  <si>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</si>
  <si>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</si>
  <si>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</si>
  <si>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</si>
  <si>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</si>
  <si>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</si>
  <si>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</si>
  <si>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</si>
  <si>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</si>
  <si>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</si>
  <si>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</si>
  <si>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</si>
  <si>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</si>
  <si>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</si>
  <si>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</si>
  <si>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</si>
  <si>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</si>
  <si>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</si>
  <si>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</si>
  <si>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</si>
  <si>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</si>
  <si>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</si>
  <si>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</si>
  <si>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</si>
  <si>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</si>
  <si>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</si>
  <si>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</si>
  <si>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</si>
  <si>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</si>
  <si>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</si>
  <si>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</si>
  <si>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</si>
  <si>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</si>
  <si>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</si>
  <si>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</si>
  <si>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</si>
  <si>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</si>
  <si>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</si>
  <si>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</si>
  <si>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</si>
  <si>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</si>
  <si>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</si>
  <si>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</si>
  <si>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</si>
  <si>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</si>
  <si>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</si>
  <si>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</si>
  <si>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</si>
  <si>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</si>
  <si>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</si>
  <si>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</si>
  <si>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</si>
  <si>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</si>
  <si>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</si>
  <si>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</si>
  <si>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</si>
  <si>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</si>
  <si>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</si>
  <si>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</si>
  <si>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</si>
  <si>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</si>
  <si>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</si>
  <si>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</si>
  <si>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</si>
  <si>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</si>
  <si>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</si>
  <si>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</si>
  <si>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</si>
  <si>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</si>
  <si>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</si>
  <si>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</si>
  <si>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</si>
  <si>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</si>
  <si>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</si>
  <si>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</si>
  <si>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</si>
  <si>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</si>
  <si>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</si>
  <si>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</si>
  <si>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</si>
  <si>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</si>
  <si>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</si>
  <si>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</si>
  <si>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</si>
  <si>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</si>
  <si>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</si>
  <si>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</si>
  <si>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</si>
  <si>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</si>
  <si>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</si>
  <si>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</si>
  <si>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</si>
  <si>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</si>
  <si>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</si>
  <si>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</si>
  <si>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</si>
  <si>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</si>
  <si>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</si>
  <si>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</si>
  <si>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</si>
  <si>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</si>
  <si>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</si>
  <si>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</si>
  <si>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</si>
  <si>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</si>
  <si>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</si>
  <si>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</si>
  <si>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</si>
  <si>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</si>
  <si>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</si>
  <si>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</si>
  <si>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</si>
  <si>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</si>
  <si>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</si>
  <si>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</si>
  <si>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</si>
  <si>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</si>
  <si>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</si>
  <si>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</si>
  <si>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</si>
  <si>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</si>
  <si>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</si>
  <si>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</si>
  <si>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</si>
  <si>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</si>
  <si>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</si>
  <si>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</si>
  <si>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</si>
  <si>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</si>
  <si>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</si>
  <si>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</si>
  <si>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</si>
  <si>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</si>
  <si>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</si>
  <si>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</si>
  <si>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</si>
  <si>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</si>
  <si>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</si>
  <si>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</si>
  <si>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</si>
  <si>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</si>
  <si>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</si>
  <si>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</si>
  <si>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</si>
  <si>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</si>
  <si>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</si>
  <si>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</si>
  <si>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</si>
  <si>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</si>
  <si>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</si>
  <si>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</si>
  <si>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</si>
  <si>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</si>
  <si>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</si>
  <si>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</si>
  <si>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</si>
  <si>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</si>
  <si>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</si>
  <si>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</si>
  <si>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</si>
  <si>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</si>
  <si>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</si>
  <si>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</si>
  <si>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</si>
  <si>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</si>
  <si>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</si>
  <si>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</si>
  <si>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</si>
  <si>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</si>
  <si>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</si>
  <si>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</si>
  <si>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</si>
  <si>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</si>
  <si>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</si>
  <si>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</si>
  <si>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</si>
  <si>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</si>
  <si>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</si>
  <si>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</si>
  <si>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</si>
  <si>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</si>
  <si>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</si>
  <si>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</si>
  <si>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</si>
  <si>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</si>
  <si>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</si>
  <si>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</si>
  <si>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</si>
  <si>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</si>
  <si>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</si>
  <si>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</si>
  <si>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</si>
  <si>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</si>
  <si>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</si>
  <si>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</si>
  <si>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</si>
  <si>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</si>
  <si>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</si>
  <si>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</si>
  <si>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</si>
  <si>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</si>
  <si>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</si>
  <si>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</si>
  <si>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</si>
  <si>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</si>
  <si>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</si>
  <si>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</si>
  <si>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</si>
  <si>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</si>
  <si>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</si>
  <si>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</si>
  <si>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</si>
  <si>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</si>
  <si>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</si>
  <si>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</si>
  <si>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</si>
  <si>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</si>
  <si>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</si>
  <si>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</si>
  <si>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</si>
  <si>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</si>
  <si>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</si>
  <si>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</si>
  <si>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</si>
  <si>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</si>
  <si>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</si>
  <si>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</si>
  <si>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</si>
  <si>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</si>
  <si>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</si>
  <si>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</si>
  <si>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</si>
  <si>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</si>
  <si>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</si>
  <si>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</si>
  <si>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</si>
  <si>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</si>
  <si>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</si>
  <si>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</si>
  <si>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</si>
  <si>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</si>
  <si>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</si>
  <si>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</si>
  <si>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</si>
  <si>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</si>
  <si>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</si>
  <si>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</si>
  <si>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</si>
  <si>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</si>
  <si>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</si>
  <si>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</si>
  <si>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</si>
  <si>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</si>
  <si>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</si>
  <si>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</si>
  <si>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</si>
  <si>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</si>
  <si>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</si>
  <si>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</si>
  <si>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</si>
  <si>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</si>
  <si>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</si>
  <si>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</si>
  <si>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</si>
  <si>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</si>
  <si>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</si>
  <si>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</si>
  <si>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</si>
  <si>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</si>
  <si>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</si>
  <si>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</si>
  <si>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</si>
  <si>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</si>
  <si>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</si>
  <si>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</si>
  <si>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</si>
  <si>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</si>
  <si>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</si>
  <si>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</si>
  <si>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</si>
  <si>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</si>
  <si>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</si>
  <si>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</si>
  <si>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</si>
  <si>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</si>
  <si>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</si>
  <si>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</si>
  <si>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</si>
  <si>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</si>
  <si>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</si>
  <si>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</si>
  <si>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</si>
  <si>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</si>
  <si>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</si>
  <si>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</si>
  <si>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</si>
  <si>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</si>
  <si>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</si>
  <si>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</si>
  <si>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</si>
  <si>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</si>
  <si>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</si>
  <si>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</si>
  <si>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</si>
  <si>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</si>
  <si>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</si>
  <si>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</si>
  <si>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</si>
  <si>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</si>
  <si>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</si>
  <si>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</si>
  <si>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</si>
  <si>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</si>
  <si>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</si>
  <si>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</si>
  <si>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</si>
  <si>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</si>
  <si>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</si>
  <si>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</si>
  <si>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</si>
  <si>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</si>
  <si>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</si>
  <si>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</si>
  <si>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</si>
  <si>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</si>
  <si>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</si>
  <si>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</si>
  <si>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</si>
  <si>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</si>
  <si>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</si>
  <si>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</si>
  <si>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</si>
  <si>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</si>
  <si>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</si>
  <si>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</si>
  <si>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</si>
  <si>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</si>
  <si>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</si>
  <si>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</si>
  <si>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</si>
  <si>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</si>
  <si>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</si>
  <si>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</si>
  <si>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</si>
  <si>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</si>
  <si>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</si>
  <si>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</si>
  <si>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</si>
  <si>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</si>
  <si>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</si>
  <si>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</si>
  <si>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</si>
  <si>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</si>
  <si>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</si>
  <si>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</si>
  <si>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</si>
  <si>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</si>
  <si>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</si>
  <si>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</si>
  <si>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</si>
  <si>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</si>
  <si>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</si>
  <si>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</si>
  <si>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</si>
  <si>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</si>
  <si>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</si>
  <si>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</si>
  <si>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</si>
  <si>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</si>
  <si>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</si>
  <si>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</si>
  <si>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</si>
  <si>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</si>
  <si>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</si>
  <si>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</si>
  <si>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</si>
  <si>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</si>
  <si>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</si>
  <si>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</si>
  <si>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</si>
  <si>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</si>
  <si>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</si>
  <si>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</si>
  <si>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</si>
  <si>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</si>
  <si>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</si>
  <si>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</si>
  <si>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</si>
  <si>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</si>
  <si>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</si>
  <si>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</si>
  <si>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</si>
  <si>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</si>
  <si>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</si>
  <si>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</si>
  <si>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</si>
  <si>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</si>
  <si>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</si>
  <si>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</si>
  <si>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</si>
  <si>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</si>
  <si>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</si>
  <si>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</si>
  <si>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</si>
  <si>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</si>
  <si>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</si>
  <si>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</si>
  <si>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</si>
  <si>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</si>
  <si>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</si>
  <si>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</si>
  <si>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</si>
  <si>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</si>
  <si>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</si>
  <si>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</si>
  <si>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</si>
  <si>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</si>
  <si>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</si>
  <si>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</si>
  <si>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</si>
  <si>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</si>
  <si>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</si>
  <si>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</si>
  <si>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</si>
  <si>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</si>
  <si>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</si>
  <si>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</si>
  <si>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</si>
  <si>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</si>
  <si>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</si>
  <si>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</si>
  <si>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</si>
  <si>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</si>
  <si>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</si>
  <si>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</si>
  <si>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</si>
  <si>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</si>
  <si>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</si>
  <si>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</si>
  <si>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</si>
  <si>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</si>
  <si>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</si>
  <si>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</si>
  <si>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</si>
  <si>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</si>
  <si>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</si>
  <si>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</si>
  <si>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</si>
  <si>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</si>
  <si>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</si>
  <si>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</si>
  <si>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</si>
  <si>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</si>
  <si>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</si>
  <si>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</si>
  <si>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</si>
  <si>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</si>
  <si>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</si>
  <si>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</si>
  <si>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</si>
  <si>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</si>
  <si>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</si>
  <si>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</si>
  <si>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</si>
  <si>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</si>
  <si>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</si>
  <si>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</si>
  <si>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</si>
  <si>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</si>
  <si>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</si>
  <si>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</si>
  <si>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</si>
  <si>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</si>
  <si>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</si>
  <si>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</si>
  <si>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</si>
  <si>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</si>
  <si>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</si>
  <si>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</si>
  <si>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</si>
  <si>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</si>
  <si>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</si>
  <si>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</si>
  <si>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</si>
  <si>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</si>
  <si>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</si>
  <si>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</si>
  <si>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</si>
  <si>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</si>
  <si>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</si>
  <si>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</si>
  <si>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</si>
  <si>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</si>
  <si>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</si>
  <si>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</si>
  <si>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</si>
  <si>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</si>
  <si>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</si>
  <si>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</si>
  <si>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</si>
  <si>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</si>
  <si>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</si>
  <si>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</si>
  <si>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</si>
  <si>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</si>
  <si>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</si>
  <si>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</si>
  <si>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</si>
  <si>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</si>
  <si>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</si>
  <si>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</si>
  <si>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</si>
  <si>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</si>
  <si>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</si>
  <si>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</si>
  <si>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</si>
  <si>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</si>
  <si>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</si>
  <si>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</si>
  <si>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</si>
  <si>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</si>
  <si>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</si>
  <si>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</si>
  <si>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</si>
  <si>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</si>
  <si>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</si>
  <si>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</si>
  <si>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</si>
  <si>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</si>
  <si>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</si>
  <si>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</si>
  <si>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</si>
  <si>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</si>
  <si>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</si>
  <si>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</si>
  <si>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</si>
  <si>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</si>
  <si>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</si>
  <si>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</si>
  <si>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</si>
  <si>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</si>
  <si>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</si>
  <si>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</si>
  <si>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</si>
  <si>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</si>
  <si>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</si>
  <si>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</si>
  <si>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</si>
  <si>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</si>
  <si>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</si>
  <si>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</si>
  <si>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</si>
  <si>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</si>
  <si>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</si>
  <si>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</si>
  <si>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</si>
  <si>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</si>
  <si>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</si>
  <si>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</si>
  <si>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</si>
  <si>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</si>
  <si>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</si>
  <si>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</si>
  <si>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</si>
  <si>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</si>
  <si>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</si>
  <si>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</si>
  <si>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</si>
  <si>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</si>
  <si>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</si>
  <si>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</si>
  <si>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</si>
  <si>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</si>
  <si>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</si>
  <si>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</si>
  <si>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</si>
  <si>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</si>
  <si>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</si>
  <si>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</si>
  <si>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</si>
  <si>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</si>
  <si>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</si>
  <si>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</si>
  <si>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</si>
  <si>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</si>
  <si>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</si>
  <si>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</si>
  <si>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</si>
  <si>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</si>
  <si>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</si>
  <si>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</si>
  <si>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</si>
  <si>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</si>
  <si>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</si>
  <si>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</si>
  <si>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</si>
  <si>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</si>
  <si>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</si>
  <si>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</si>
  <si>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</si>
  <si>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</si>
  <si>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</si>
  <si>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</si>
  <si>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</si>
  <si>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</si>
  <si>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</si>
  <si>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</si>
  <si>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</si>
  <si>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</si>
  <si>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</si>
  <si>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</si>
  <si>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</si>
  <si>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</si>
  <si>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</si>
  <si>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</si>
  <si>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</si>
  <si>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</si>
  <si>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</si>
  <si>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</si>
  <si>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</si>
  <si>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</si>
  <si>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</si>
  <si>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</si>
  <si>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</si>
  <si>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</si>
  <si>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</si>
  <si>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</si>
  <si>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</si>
  <si>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</si>
  <si>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</si>
  <si>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</si>
  <si>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</si>
  <si>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</si>
  <si>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</si>
  <si>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</si>
  <si>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</si>
  <si>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</si>
  <si>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</si>
  <si>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</si>
  <si>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</si>
  <si>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</si>
  <si>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</si>
  <si>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</si>
  <si>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</si>
  <si>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</si>
  <si>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</si>
  <si>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</si>
  <si>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</si>
  <si>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</si>
  <si>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</si>
  <si>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</si>
  <si>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</si>
  <si>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</si>
  <si>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</si>
  <si>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</si>
  <si>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</si>
  <si>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</si>
  <si>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</si>
  <si>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</si>
  <si>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</si>
  <si>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</si>
  <si>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</si>
  <si>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</si>
  <si>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</si>
  <si>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</si>
  <si>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</si>
  <si>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</si>
  <si>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</si>
  <si>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</si>
  <si>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</si>
  <si>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</si>
  <si>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</si>
  <si>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</si>
  <si>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</si>
  <si>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</si>
  <si>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</si>
  <si>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</si>
  <si>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</si>
  <si>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</si>
  <si>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</si>
  <si>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</si>
  <si>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</si>
  <si>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</si>
  <si>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</si>
  <si>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</si>
  <si>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</si>
  <si>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</si>
  <si>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</si>
  <si>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</si>
  <si>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</si>
  <si>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</si>
  <si>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</si>
  <si>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</si>
  <si>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</si>
  <si>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</si>
  <si>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</si>
  <si>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</si>
  <si>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</si>
  <si>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</si>
  <si>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</si>
  <si>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</si>
  <si>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</si>
  <si>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</si>
  <si>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</si>
  <si>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</si>
  <si>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</si>
  <si>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</si>
  <si>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</si>
  <si>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</si>
  <si>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</si>
  <si>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</si>
  <si>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</si>
  <si>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</si>
  <si>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</si>
  <si>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</si>
  <si>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</si>
  <si>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</si>
  <si>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</si>
  <si>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</si>
  <si>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</si>
  <si>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</si>
  <si>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</si>
  <si>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</si>
  <si>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</si>
  <si>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</si>
  <si>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</si>
  <si>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</si>
  <si>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</si>
  <si>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</si>
  <si>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</si>
  <si>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</si>
  <si>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</si>
  <si>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</si>
  <si>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</si>
  <si>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</si>
  <si>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</si>
  <si>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</si>
  <si>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</si>
  <si>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</si>
  <si>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</si>
  <si>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</si>
  <si>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</si>
  <si>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</si>
  <si>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</si>
  <si>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</si>
  <si>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</si>
  <si>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</si>
  <si>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</si>
  <si>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</si>
  <si>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</si>
  <si>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</si>
  <si>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</si>
  <si>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</si>
  <si>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</si>
  <si>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</si>
  <si>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</si>
  <si>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</si>
  <si>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</si>
  <si>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</si>
  <si>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</si>
  <si>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</si>
  <si>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</si>
  <si>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</si>
  <si>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</si>
  <si>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</si>
  <si>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</si>
  <si>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</si>
  <si>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</si>
  <si>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</si>
  <si>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</si>
  <si>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</si>
  <si>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</si>
  <si>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</si>
  <si>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</si>
  <si>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</si>
  <si>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</si>
  <si>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</si>
  <si>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</si>
  <si>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</si>
  <si>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</si>
  <si>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</si>
  <si>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</si>
  <si>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</si>
  <si>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</si>
  <si>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</si>
  <si>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</si>
  <si>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</si>
  <si>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</si>
  <si>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</si>
  <si>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</si>
  <si>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</si>
  <si>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</si>
  <si>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</si>
  <si>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</si>
  <si>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</si>
  <si>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</si>
  <si>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</si>
  <si>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</si>
  <si>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</si>
  <si>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</si>
  <si>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</si>
  <si>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</si>
  <si>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</si>
  <si>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</si>
  <si>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</si>
  <si>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</si>
  <si>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</si>
  <si>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</si>
  <si>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</si>
  <si>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</si>
  <si>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</si>
  <si>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</si>
  <si>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</si>
  <si>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</si>
  <si>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</si>
  <si>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</si>
  <si>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</si>
  <si>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</si>
  <si>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</si>
  <si>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</si>
  <si>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</si>
  <si>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</si>
  <si>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</si>
  <si>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</si>
  <si>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</si>
  <si>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</si>
  <si>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</si>
  <si>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</si>
  <si>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</si>
  <si>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</si>
  <si>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</si>
  <si>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</si>
  <si>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</si>
  <si>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</si>
  <si>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</si>
  <si>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</si>
  <si>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</si>
  <si>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</si>
  <si>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</si>
  <si>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</si>
  <si>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</si>
  <si>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</si>
  <si>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</si>
  <si>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</si>
  <si>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</si>
  <si>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</si>
  <si>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</si>
  <si>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</si>
  <si>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</si>
  <si>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</si>
  <si>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</si>
  <si>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</si>
  <si>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</si>
  <si>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</si>
  <si>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</si>
  <si>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</si>
  <si>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</si>
  <si>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</si>
  <si>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</si>
  <si>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</si>
  <si>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</si>
  <si>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</si>
  <si>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</si>
  <si>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</si>
  <si>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</si>
  <si>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</si>
  <si>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</si>
  <si>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</si>
  <si>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</si>
  <si>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</si>
  <si>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</si>
  <si>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</si>
  <si>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</si>
  <si>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</si>
  <si>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</si>
  <si>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</si>
  <si>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</si>
  <si>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</si>
  <si>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</si>
  <si>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</si>
  <si>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</si>
  <si>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</si>
  <si>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</si>
  <si>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</si>
  <si>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</si>
  <si>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</si>
  <si>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</si>
  <si>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</si>
  <si>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</si>
  <si>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</si>
  <si>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</si>
  <si>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</si>
  <si>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</si>
  <si>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</si>
  <si>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</si>
  <si>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</si>
  <si>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</si>
  <si>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</si>
  <si>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</si>
  <si>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</si>
  <si>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</si>
  <si>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</si>
  <si>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</si>
  <si>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</si>
  <si>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</si>
  <si>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</si>
  <si>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</si>
  <si>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</si>
  <si>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</si>
  <si>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</si>
  <si>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</si>
  <si>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</si>
  <si>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</si>
  <si>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</si>
  <si>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</si>
  <si>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</si>
  <si>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</si>
  <si>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</si>
  <si>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</si>
  <si>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</si>
  <si>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</si>
  <si>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</si>
  <si>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</si>
  <si>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</si>
  <si>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</si>
  <si>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</si>
  <si>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</si>
  <si>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</si>
  <si>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</si>
  <si>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</si>
  <si>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</si>
  <si>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</si>
  <si>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</si>
  <si>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</si>
  <si>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</si>
  <si>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</si>
  <si>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</si>
  <si>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</si>
  <si>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</si>
  <si>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</si>
  <si>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</si>
  <si>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</si>
  <si>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</si>
  <si>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</si>
  <si>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</si>
  <si>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</si>
  <si>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</si>
  <si>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</si>
  <si>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</si>
  <si>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</si>
  <si>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</si>
  <si>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</si>
  <si>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</si>
  <si>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</si>
  <si>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</si>
  <si>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</si>
  <si>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</si>
  <si>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</si>
  <si>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</si>
  <si>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</si>
  <si>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</si>
  <si>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</si>
  <si>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</si>
  <si>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</si>
  <si>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</si>
  <si>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</si>
  <si>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</si>
  <si>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</si>
  <si>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</si>
  <si>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</si>
  <si>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</si>
  <si>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</si>
  <si>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</si>
  <si>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</si>
  <si>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</si>
  <si>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</si>
  <si>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</si>
  <si>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</si>
  <si>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</si>
  <si>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</si>
  <si>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</si>
  <si>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</si>
  <si>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</si>
  <si>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</si>
  <si>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</si>
  <si>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</si>
  <si>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</si>
  <si>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</si>
  <si>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</si>
  <si>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</si>
  <si>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</si>
  <si>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</si>
  <si>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</si>
  <si>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</si>
  <si>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</si>
  <si>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</si>
  <si>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</si>
  <si>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</si>
  <si>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</si>
  <si>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</si>
  <si>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</si>
  <si>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</si>
  <si>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</si>
  <si>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</si>
  <si>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</si>
  <si>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</si>
  <si>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</si>
  <si>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</si>
  <si>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</si>
  <si>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</si>
  <si>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</si>
  <si>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</si>
  <si>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</si>
  <si>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</si>
  <si>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</si>
  <si>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</si>
  <si>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</si>
  <si>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</si>
  <si>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</si>
  <si>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</si>
  <si>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</si>
  <si>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</si>
  <si>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</si>
  <si>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</si>
  <si>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</si>
  <si>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</si>
  <si>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</si>
  <si>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</si>
  <si>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</si>
  <si>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</si>
  <si>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</si>
  <si>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</si>
  <si>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</si>
  <si>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</si>
  <si>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</si>
  <si>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</si>
  <si>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</si>
  <si>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</si>
  <si>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</si>
  <si>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</si>
  <si>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</si>
  <si>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</si>
  <si>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</si>
  <si>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</si>
  <si>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</si>
  <si>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</si>
  <si>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</si>
  <si>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</si>
  <si>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</si>
  <si>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</si>
  <si>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</si>
  <si>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</si>
  <si>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</si>
  <si>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</si>
  <si>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</si>
  <si>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</si>
  <si>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</si>
  <si>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</si>
  <si>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</si>
  <si>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</si>
  <si>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</si>
  <si>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</si>
  <si>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</si>
  <si>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</si>
  <si>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</si>
  <si>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</si>
  <si>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</si>
  <si>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</si>
  <si>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</si>
  <si>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</si>
  <si>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</si>
  <si>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</si>
  <si>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</si>
  <si>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</si>
  <si>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</si>
  <si>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</si>
  <si>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</si>
  <si>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</si>
  <si>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</si>
  <si>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</si>
  <si>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</si>
  <si>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</si>
  <si>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</si>
  <si>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</si>
  <si>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</si>
  <si>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</si>
  <si>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</si>
  <si>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</si>
  <si>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</si>
  <si>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</si>
  <si>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</si>
  <si>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</si>
  <si>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</si>
  <si>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</si>
  <si>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</si>
  <si>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</si>
  <si>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</si>
  <si>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</si>
  <si>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</si>
  <si>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</si>
  <si>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</si>
  <si>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</si>
  <si>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</si>
  <si>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</si>
  <si>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</si>
  <si>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</si>
  <si>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</si>
  <si>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</si>
  <si>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</si>
  <si>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</si>
  <si>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</si>
  <si>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</si>
  <si>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</si>
  <si>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</si>
  <si>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</si>
  <si>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</si>
  <si>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</si>
  <si>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</si>
  <si>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</si>
  <si>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</si>
  <si>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</si>
  <si>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</si>
  <si>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</si>
  <si>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</si>
  <si>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</si>
  <si>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</si>
  <si>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</si>
  <si>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</si>
  <si>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</si>
  <si>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</si>
  <si>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</si>
  <si>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</si>
  <si>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</si>
  <si>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</si>
  <si>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</si>
  <si>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</si>
  <si>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</si>
  <si>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</si>
  <si>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</si>
  <si>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</si>
  <si>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</si>
  <si>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</si>
  <si>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</si>
  <si>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</si>
  <si>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</si>
  <si>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</si>
  <si>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</si>
  <si>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</si>
  <si>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</si>
  <si>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</si>
  <si>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</si>
  <si>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</si>
  <si>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</si>
  <si>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</si>
  <si>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</si>
  <si>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</si>
  <si>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</si>
  <si>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</si>
  <si>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</si>
  <si>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</si>
  <si>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</si>
  <si>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</si>
  <si>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</si>
  <si>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</si>
  <si>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</si>
  <si>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</si>
  <si>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</si>
  <si>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</si>
  <si>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</si>
  <si>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</si>
  <si>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</si>
  <si>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</si>
  <si>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</si>
  <si>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</si>
  <si>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</si>
  <si>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</si>
  <si>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</si>
  <si>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</si>
  <si>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</si>
  <si>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</si>
  <si>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</si>
  <si>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</si>
  <si>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</si>
  <si>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</si>
  <si>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</si>
  <si>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</si>
  <si>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</si>
  <si>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</si>
  <si>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</si>
  <si>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</si>
  <si>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</si>
  <si>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</si>
  <si>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</si>
  <si>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</si>
  <si>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</si>
  <si>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</si>
  <si>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</si>
  <si>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</si>
  <si>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</si>
  <si>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</si>
  <si>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</si>
  <si>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</si>
  <si>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</si>
  <si>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</si>
  <si>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</si>
  <si>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</si>
  <si>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</si>
  <si>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</si>
  <si>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</si>
  <si>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</si>
  <si>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</si>
  <si>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</si>
  <si>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</si>
  <si>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</si>
  <si>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</si>
  <si>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</si>
  <si>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</si>
  <si>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</si>
  <si>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</si>
  <si>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</si>
  <si>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</si>
  <si>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</si>
  <si>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</si>
  <si>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</si>
  <si>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</si>
  <si>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</si>
  <si>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</si>
  <si>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</si>
  <si>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</si>
  <si>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</si>
  <si>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</si>
  <si>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</si>
  <si>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</si>
  <si>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</si>
  <si>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</si>
  <si>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</si>
  <si>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</si>
  <si>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</si>
  <si>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</si>
  <si>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</si>
  <si>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</si>
  <si>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</si>
  <si>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</si>
  <si>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</si>
  <si>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</si>
  <si>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</si>
  <si>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</si>
  <si>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</si>
  <si>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</si>
  <si>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</si>
  <si>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</si>
  <si>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</si>
  <si>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</si>
  <si>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</si>
  <si>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</si>
  <si>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</si>
  <si>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</si>
  <si>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</si>
  <si>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</si>
  <si>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</si>
  <si>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</si>
  <si>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</si>
  <si>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</si>
  <si>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</si>
  <si>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</si>
  <si>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</si>
  <si>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</si>
  <si>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</si>
  <si>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</si>
  <si>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</si>
  <si>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</si>
  <si>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</si>
  <si>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</si>
  <si>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</si>
  <si>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</si>
  <si>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</si>
  <si>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</si>
  <si>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</si>
  <si>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</si>
  <si>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</si>
  <si>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</si>
  <si>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</si>
  <si>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</si>
  <si>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</si>
  <si>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</si>
  <si>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</si>
  <si>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</si>
  <si>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</si>
  <si>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</si>
  <si>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</si>
  <si>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</si>
  <si>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</si>
  <si>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</si>
  <si>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</si>
  <si>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</si>
  <si>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</si>
  <si>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</si>
  <si>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</si>
  <si>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</si>
  <si>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</si>
  <si>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</si>
  <si>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</si>
  <si>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</si>
  <si>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</si>
  <si>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</si>
  <si>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</si>
  <si>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</si>
  <si>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</si>
  <si>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</si>
  <si>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</si>
  <si>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</si>
  <si>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</si>
  <si>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</si>
  <si>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</si>
  <si>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</si>
  <si>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</si>
  <si>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</si>
  <si>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</si>
  <si>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</si>
  <si>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</si>
  <si>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</si>
  <si>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</si>
  <si>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</si>
  <si>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</si>
  <si>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</si>
  <si>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</si>
  <si>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</si>
  <si>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</si>
  <si>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</si>
  <si>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</si>
  <si>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</si>
  <si>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</si>
  <si>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</si>
  <si>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</si>
  <si>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</si>
  <si>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</si>
  <si>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</si>
  <si>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</si>
  <si>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</si>
  <si>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</si>
  <si>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</si>
  <si>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</si>
  <si>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</si>
  <si>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</si>
  <si>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</si>
  <si>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</si>
  <si>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</si>
  <si>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</si>
  <si>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</si>
  <si>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</si>
  <si>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</si>
  <si>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</si>
  <si>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</si>
  <si>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</si>
  <si>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</si>
  <si>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</si>
  <si>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</si>
  <si>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</si>
  <si>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</si>
  <si>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</si>
  <si>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</si>
  <si>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</si>
  <si>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</si>
  <si>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</si>
  <si>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</si>
  <si>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</si>
  <si>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</si>
  <si>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</si>
  <si>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</si>
  <si>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</si>
  <si>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</si>
  <si>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</si>
  <si>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</si>
  <si>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</si>
  <si>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</si>
  <si>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</si>
  <si>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</si>
  <si>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</si>
  <si>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</si>
  <si>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</si>
  <si>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</si>
  <si>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</si>
  <si>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</si>
  <si>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</si>
  <si>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</si>
  <si>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</si>
  <si>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</si>
  <si>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</si>
  <si>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</si>
  <si>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</si>
  <si>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</si>
  <si>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</si>
  <si>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</si>
  <si>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</si>
  <si>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</si>
  <si>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</si>
  <si>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</si>
  <si>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</si>
  <si>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</si>
  <si>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</si>
  <si>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</si>
  <si>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</si>
  <si>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</si>
  <si>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</si>
  <si>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</si>
  <si>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</si>
  <si>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</si>
  <si>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</si>
  <si>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</si>
  <si>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</si>
  <si>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</si>
  <si>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</si>
  <si>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</si>
  <si>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</si>
  <si>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</si>
  <si>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</si>
  <si>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</si>
  <si>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</si>
  <si>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</si>
  <si>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</si>
  <si>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</si>
  <si>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</si>
  <si>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</si>
  <si>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</si>
  <si>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</si>
  <si>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</si>
  <si>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</si>
  <si>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</si>
  <si>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</si>
  <si>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</si>
  <si>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</si>
  <si>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</si>
  <si>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</si>
  <si>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</si>
  <si>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</si>
  <si>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</si>
  <si>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</si>
  <si>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</si>
  <si>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</si>
  <si>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</si>
  <si>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</si>
  <si>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</si>
  <si>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</si>
  <si>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</si>
  <si>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</si>
  <si>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</si>
  <si>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</si>
  <si>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</si>
  <si>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</si>
  <si>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</si>
  <si>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</si>
  <si>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</si>
  <si>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</si>
  <si>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</si>
  <si>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</si>
  <si>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</si>
  <si>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</si>
  <si>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</si>
  <si>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</si>
  <si>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</si>
  <si>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</si>
  <si>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</si>
  <si>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</si>
  <si>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</si>
  <si>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</si>
  <si>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</si>
  <si>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</si>
  <si>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</si>
  <si>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</si>
  <si>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</si>
  <si>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</si>
  <si>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</si>
  <si>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</si>
  <si>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</si>
  <si>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</si>
  <si>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</si>
  <si>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</si>
  <si>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</si>
  <si>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</si>
  <si>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</si>
  <si>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</si>
  <si>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</si>
  <si>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</si>
  <si>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</si>
  <si>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</si>
  <si>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</si>
  <si>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</si>
  <si>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</si>
  <si>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</si>
  <si>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</si>
  <si>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</si>
  <si>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</si>
  <si>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</si>
  <si>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</si>
  <si>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</si>
  <si>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</si>
  <si>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</si>
  <si>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</si>
  <si>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</si>
  <si>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</si>
  <si>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</si>
  <si>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</si>
  <si>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</si>
  <si>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</si>
  <si>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</si>
  <si>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</si>
  <si>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</si>
  <si>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</si>
  <si>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</si>
  <si>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</si>
  <si>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</si>
  <si>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</si>
  <si>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</si>
  <si>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</si>
  <si>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</si>
  <si>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</si>
  <si>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</si>
  <si>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</si>
  <si>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</si>
  <si>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</si>
  <si>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</si>
  <si>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</si>
  <si>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</si>
  <si>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</si>
  <si>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</si>
  <si>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</si>
  <si>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</si>
  <si>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</si>
  <si>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</si>
  <si>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</si>
  <si>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</si>
  <si>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</si>
  <si>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</si>
  <si>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</si>
  <si>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</si>
  <si>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</si>
  <si>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</si>
  <si>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</si>
  <si>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</si>
  <si>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</si>
  <si>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</si>
  <si>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</si>
  <si>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</si>
  <si>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</si>
  <si>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</si>
  <si>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</si>
  <si>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</si>
  <si>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</si>
  <si>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</si>
  <si>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</si>
  <si>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</si>
  <si>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</si>
  <si>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</si>
  <si>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</si>
  <si>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</si>
  <si>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</si>
  <si>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</si>
  <si>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</si>
  <si>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</si>
  <si>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</si>
  <si>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</si>
  <si>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</si>
  <si>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</si>
  <si>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</si>
  <si>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</si>
  <si>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</si>
  <si>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</si>
  <si>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</si>
  <si>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</si>
  <si>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</si>
  <si>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</si>
  <si>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</si>
  <si>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</si>
  <si>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</si>
  <si>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</si>
  <si>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</si>
  <si>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</si>
  <si>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</si>
  <si>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</si>
  <si>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</si>
  <si>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</si>
  <si>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</si>
  <si>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</si>
  <si>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</si>
  <si>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</si>
  <si>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</si>
  <si>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</si>
  <si>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</si>
  <si>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</si>
  <si>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</si>
  <si>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</si>
  <si>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</si>
  <si>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</si>
  <si>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</si>
  <si>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</si>
  <si>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</si>
  <si>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</si>
  <si>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</si>
  <si>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</si>
  <si>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</si>
  <si>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</si>
  <si>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</si>
  <si>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</si>
  <si>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</si>
  <si>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</si>
  <si>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</si>
  <si>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</si>
  <si>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</si>
  <si>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</si>
  <si>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</si>
  <si>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</si>
  <si>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</si>
  <si>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</si>
  <si>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</si>
  <si>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</si>
  <si>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</si>
  <si>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</si>
  <si>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</si>
  <si>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</si>
  <si>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</si>
  <si>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</si>
  <si>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</si>
  <si>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</si>
  <si>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</si>
  <si>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</si>
  <si>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</si>
  <si>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</si>
  <si>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</si>
  <si>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</si>
  <si>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</si>
  <si>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</si>
  <si>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</si>
  <si>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</si>
  <si>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</si>
  <si>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</si>
  <si>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</si>
  <si>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</si>
  <si>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</si>
  <si>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</si>
  <si>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</si>
  <si>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</si>
  <si>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</si>
  <si>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</si>
  <si>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</si>
  <si>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</si>
  <si>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</si>
  <si>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</si>
  <si>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</si>
  <si>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</si>
  <si>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</si>
  <si>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</si>
  <si>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</si>
  <si>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</si>
  <si>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</si>
  <si>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</si>
  <si>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</si>
  <si>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</si>
  <si>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</si>
  <si>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</si>
  <si>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</si>
  <si>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</si>
  <si>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</si>
  <si>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</si>
  <si>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</si>
  <si>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</si>
  <si>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</si>
  <si>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</si>
  <si>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</si>
  <si>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</si>
  <si>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</si>
  <si>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</si>
  <si>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</si>
  <si>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</si>
  <si>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</si>
  <si>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</si>
  <si>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</si>
  <si>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</si>
  <si>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</si>
  <si>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</si>
  <si>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</si>
  <si>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</si>
  <si>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</si>
  <si>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</si>
  <si>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</si>
  <si>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</si>
  <si>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</si>
  <si>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</si>
  <si>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</si>
  <si>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</si>
  <si>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</si>
  <si>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</si>
  <si>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</si>
  <si>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</si>
  <si>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</si>
  <si>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</si>
  <si>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</si>
  <si>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</si>
  <si>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</si>
  <si>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</si>
  <si>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</si>
  <si>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</si>
  <si>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</si>
  <si>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</si>
  <si>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</si>
  <si>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</si>
  <si>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</si>
  <si>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</si>
  <si>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</si>
  <si>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</si>
  <si>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</si>
  <si>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</si>
  <si>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</si>
  <si>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</si>
  <si>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</si>
  <si>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</si>
  <si>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</si>
  <si>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</si>
  <si>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</si>
  <si>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</si>
  <si>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</si>
  <si>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</si>
  <si>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</si>
  <si>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</si>
  <si>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</si>
  <si>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</si>
  <si>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</si>
  <si>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</si>
  <si>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</si>
  <si>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</si>
  <si>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</si>
  <si>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</si>
  <si>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</si>
  <si>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</si>
  <si>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</si>
  <si>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</si>
  <si>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</si>
  <si>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</si>
  <si>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</si>
  <si>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</si>
  <si>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</si>
  <si>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</si>
  <si>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</si>
  <si>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</si>
  <si>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</si>
  <si>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</si>
  <si>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</si>
  <si>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</si>
  <si>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</si>
  <si>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</si>
  <si>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</si>
  <si>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</si>
  <si>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</si>
  <si>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</si>
  <si>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</si>
  <si>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</si>
  <si>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</si>
  <si>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</si>
  <si>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</si>
  <si>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</si>
  <si>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</si>
  <si>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</si>
  <si>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</si>
  <si>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</si>
  <si>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</si>
  <si>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</si>
  <si>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</si>
  <si>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</si>
  <si>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</si>
  <si>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</si>
  <si>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</si>
  <si>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</si>
  <si>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</si>
  <si>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</si>
  <si>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</si>
  <si>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</si>
  <si>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</si>
  <si>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</si>
  <si>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</si>
  <si>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</si>
  <si>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</si>
  <si>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</si>
  <si>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</si>
  <si>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</si>
  <si>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</si>
  <si>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</si>
  <si>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</si>
  <si>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</si>
  <si>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</si>
  <si>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</si>
  <si>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</si>
  <si>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</si>
  <si>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</si>
  <si>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</si>
  <si>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</si>
  <si>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</si>
  <si>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</si>
  <si>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</si>
  <si>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</si>
  <si>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</si>
  <si>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</si>
  <si>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</si>
  <si>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</si>
  <si>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</si>
  <si>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</si>
  <si>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</si>
  <si>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</si>
  <si>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</si>
  <si>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</si>
  <si>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</si>
  <si>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</si>
  <si>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</si>
  <si>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</si>
  <si>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</si>
  <si>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</si>
  <si>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</si>
  <si>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</si>
  <si>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</si>
  <si>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</si>
  <si>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</si>
  <si>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</si>
  <si>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</si>
  <si>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</si>
  <si>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</si>
  <si>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</si>
  <si>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</si>
  <si>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</si>
  <si>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</si>
  <si>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</si>
  <si>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</si>
  <si>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</si>
  <si>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</si>
  <si>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</si>
  <si>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</si>
  <si>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</si>
  <si>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</si>
  <si>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</si>
  <si>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</si>
  <si>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</si>
  <si>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</si>
  <si>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</si>
  <si>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</si>
  <si>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</si>
  <si>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</si>
  <si>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</si>
  <si>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</si>
  <si>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</si>
  <si>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</si>
  <si>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</si>
  <si>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</si>
  <si>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</si>
  <si>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</si>
  <si>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</si>
  <si>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</si>
  <si>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</si>
  <si>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</si>
  <si>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</si>
  <si>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</si>
  <si>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</si>
  <si>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</si>
  <si>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</si>
  <si>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</si>
  <si>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</si>
  <si>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</si>
  <si>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</si>
  <si>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</si>
  <si>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</si>
  <si>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</si>
  <si>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</si>
  <si>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</si>
  <si>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</si>
  <si>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</si>
  <si>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</si>
  <si>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</si>
  <si>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</si>
  <si>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</si>
  <si>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</si>
  <si>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</si>
  <si>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</si>
  <si>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</si>
  <si>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</si>
  <si>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</si>
  <si>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</si>
  <si>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</si>
  <si>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</si>
  <si>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</si>
  <si>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</si>
  <si>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</si>
  <si>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</si>
  <si>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</si>
  <si>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</si>
  <si>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</si>
  <si>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</si>
  <si>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</si>
  <si>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</si>
  <si>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</si>
  <si>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</si>
  <si>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</si>
  <si>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</si>
  <si>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</si>
  <si>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</si>
  <si>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</si>
  <si>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</si>
  <si>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</si>
  <si>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</si>
  <si>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</si>
  <si>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</si>
  <si>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</si>
  <si>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</si>
  <si>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</si>
  <si>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</si>
  <si>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</si>
  <si>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</si>
  <si>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</si>
  <si>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</si>
  <si>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</si>
  <si>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</si>
  <si>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</si>
  <si>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</si>
  <si>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</si>
  <si>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</si>
  <si>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</si>
  <si>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</si>
  <si>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</si>
  <si>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</si>
  <si>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</si>
  <si>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</si>
  <si>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</si>
  <si>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</si>
  <si>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</si>
  <si>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</si>
  <si>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</si>
  <si>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</si>
  <si>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</si>
  <si>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</si>
  <si>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</si>
  <si>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</si>
  <si>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</si>
  <si>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</si>
  <si>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</si>
  <si>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</si>
  <si>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</si>
  <si>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</si>
  <si>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</si>
  <si>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</si>
  <si>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</si>
  <si>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</si>
  <si>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</si>
  <si>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</si>
  <si>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</si>
  <si>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</si>
  <si>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</si>
  <si>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</si>
  <si>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</si>
  <si>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</si>
  <si>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</si>
  <si>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</si>
  <si>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</si>
  <si>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</si>
  <si>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</si>
  <si>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</si>
  <si>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</si>
  <si>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</si>
  <si>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</si>
  <si>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</si>
  <si>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</si>
  <si>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</si>
  <si>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</si>
  <si>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</si>
  <si>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</si>
  <si>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</si>
  <si>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</si>
  <si>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</si>
  <si>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</si>
  <si>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</si>
  <si>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</si>
  <si>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</si>
  <si>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</si>
  <si>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</si>
  <si>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</si>
  <si>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</si>
  <si>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</si>
  <si>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</si>
  <si>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</si>
  <si>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</si>
  <si>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</si>
  <si>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</si>
  <si>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</si>
  <si>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</si>
  <si>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</si>
  <si>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</si>
  <si>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</si>
  <si>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</si>
  <si>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</si>
  <si>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</si>
  <si>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</si>
  <si>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</si>
  <si>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</si>
  <si>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</si>
  <si>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</si>
  <si>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</si>
  <si>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</si>
  <si>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</si>
  <si>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</si>
  <si>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</si>
  <si>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</si>
  <si>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</si>
  <si>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</si>
  <si>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</si>
  <si>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</si>
  <si>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</si>
  <si>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</si>
  <si>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</si>
  <si>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</si>
  <si>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</si>
  <si>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</si>
  <si>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</si>
  <si>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</si>
  <si>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</si>
  <si>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</si>
  <si>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</si>
  <si>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</si>
  <si>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</si>
  <si>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</si>
  <si>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</si>
  <si>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</si>
  <si>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</si>
  <si>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</si>
  <si>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</si>
  <si>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</si>
  <si>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</si>
  <si>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</si>
  <si>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</si>
  <si>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</si>
  <si>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</si>
  <si>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</si>
  <si>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</si>
  <si>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</si>
  <si>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</si>
  <si>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</si>
  <si>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</si>
  <si>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</si>
  <si>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</si>
  <si>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</si>
  <si>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</si>
  <si>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</si>
  <si>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</si>
  <si>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</si>
  <si>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</si>
  <si>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</si>
  <si>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</si>
  <si>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</si>
  <si>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</si>
  <si>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</si>
  <si>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</si>
  <si>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</si>
  <si>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</si>
  <si>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</si>
  <si>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</si>
  <si>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</si>
  <si>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</si>
  <si>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</si>
  <si>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</si>
  <si>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</si>
  <si>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</si>
  <si>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</si>
  <si>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</si>
  <si>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</si>
  <si>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</si>
  <si>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</si>
  <si>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</si>
  <si>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</si>
  <si>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</si>
  <si>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</si>
  <si>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</si>
  <si>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</si>
  <si>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</si>
  <si>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</si>
  <si>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</si>
  <si>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</si>
  <si>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</si>
  <si>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</si>
  <si>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</si>
  <si>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</si>
  <si>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</si>
  <si>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</si>
  <si>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</si>
  <si>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</si>
  <si>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</si>
  <si>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</si>
  <si>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</si>
  <si>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</si>
  <si>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</si>
  <si>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</si>
  <si>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</si>
  <si>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</si>
  <si>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</si>
  <si>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</si>
  <si>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</si>
  <si>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</si>
  <si>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</si>
  <si>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</si>
  <si>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</si>
  <si>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</si>
  <si>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</si>
  <si>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</si>
  <si>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</si>
  <si>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</si>
  <si>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</si>
  <si>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</si>
  <si>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</si>
  <si>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</si>
  <si>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</si>
  <si>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</si>
  <si>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</si>
  <si>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</si>
  <si>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</si>
  <si>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</si>
  <si>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</si>
  <si>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</si>
  <si>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</si>
  <si>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</si>
  <si>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</si>
  <si>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</si>
  <si>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</si>
  <si>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</si>
  <si>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</si>
  <si>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</si>
  <si>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</si>
  <si>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</si>
  <si>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</si>
  <si>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</si>
  <si>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</si>
  <si>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</si>
  <si>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</si>
  <si>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</si>
  <si>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</si>
  <si>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</si>
  <si>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</si>
  <si>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</si>
  <si>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</si>
  <si>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</si>
  <si>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</si>
  <si>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</si>
  <si>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</si>
  <si>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</si>
  <si>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</si>
  <si>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</si>
  <si>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</si>
  <si>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</si>
  <si>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</si>
  <si>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</si>
  <si>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</si>
  <si>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</si>
  <si>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</si>
  <si>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</si>
  <si>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</si>
  <si>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</si>
  <si>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</si>
  <si>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</si>
  <si>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</si>
  <si>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</si>
  <si>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</si>
  <si>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</si>
  <si>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</si>
  <si>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</si>
  <si>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</si>
  <si>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</si>
  <si>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</si>
  <si>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</si>
  <si>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</si>
  <si>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</si>
  <si>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</si>
  <si>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</si>
  <si>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</si>
  <si>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</si>
  <si>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</si>
  <si>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</si>
  <si>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</si>
  <si>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</si>
  <si>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</si>
  <si>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</si>
  <si>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</si>
  <si>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</si>
  <si>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</si>
  <si>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</si>
  <si>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</si>
  <si>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</si>
  <si>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</si>
  <si>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</si>
  <si>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</si>
  <si>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</si>
  <si>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</si>
  <si>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</si>
  <si>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</si>
  <si>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</si>
  <si>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</si>
  <si>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</si>
  <si>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</si>
  <si>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</si>
  <si>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</si>
  <si>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</si>
  <si>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</si>
  <si>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</si>
  <si>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</si>
  <si>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</si>
  <si>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</si>
  <si>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</si>
  <si>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</si>
  <si>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</si>
  <si>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</si>
  <si>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</si>
  <si>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</si>
  <si>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</si>
  <si>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</si>
  <si>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</si>
  <si>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</si>
  <si>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</si>
  <si>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</si>
  <si>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</si>
  <si>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</si>
  <si>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</si>
  <si>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</si>
  <si>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</si>
  <si>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</si>
  <si>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</si>
  <si>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</si>
  <si>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</si>
  <si>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</si>
  <si>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</si>
  <si>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</si>
  <si>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</si>
  <si>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</si>
  <si>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</si>
  <si>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</si>
  <si>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</si>
  <si>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</si>
  <si>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</si>
  <si>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</si>
  <si>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</si>
  <si>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</si>
  <si>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</si>
  <si>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</si>
  <si>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</si>
  <si>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</si>
  <si>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</si>
  <si>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</si>
  <si>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</si>
  <si>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</si>
  <si>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</si>
  <si>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</si>
  <si>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</si>
  <si>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</si>
  <si>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</si>
  <si>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</si>
  <si>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</si>
  <si>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</si>
  <si>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</si>
  <si>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</si>
  <si>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</si>
  <si>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</si>
  <si>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</si>
  <si>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</si>
  <si>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</si>
  <si>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</si>
  <si>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</si>
  <si>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</si>
  <si>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</si>
  <si>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</si>
  <si>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</si>
  <si>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</si>
  <si>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</si>
  <si>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</si>
  <si>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</si>
  <si>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</si>
  <si>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</si>
  <si>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</si>
  <si>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</si>
  <si>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</si>
  <si>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</si>
  <si>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</si>
  <si>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</si>
  <si>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</si>
  <si>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</si>
  <si>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</si>
  <si>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</si>
  <si>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</si>
  <si>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</si>
  <si>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</si>
  <si>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</si>
  <si>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</si>
  <si>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</si>
  <si>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</si>
  <si>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</si>
  <si>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</si>
  <si>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</si>
  <si>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</si>
  <si>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</si>
  <si>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</si>
  <si>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</si>
  <si>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</si>
  <si>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</si>
  <si>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</si>
  <si>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</si>
  <si>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</si>
  <si>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</si>
  <si>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</si>
  <si>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</si>
  <si>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</si>
  <si>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</si>
  <si>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</si>
  <si>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</si>
  <si>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</si>
  <si>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</si>
  <si>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</si>
  <si>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</si>
  <si>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</si>
  <si>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</si>
  <si>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</si>
  <si>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</si>
  <si>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</si>
  <si>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</si>
  <si>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</si>
  <si>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</si>
  <si>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</si>
  <si>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</si>
  <si>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</si>
  <si>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</si>
  <si>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</si>
  <si>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</si>
  <si>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</si>
  <si>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</si>
  <si>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</si>
  <si>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</si>
  <si>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</si>
  <si>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</si>
  <si>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</si>
  <si>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</si>
  <si>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</si>
  <si>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</si>
  <si>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</si>
  <si>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</si>
  <si>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</si>
  <si>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</si>
  <si>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</si>
  <si>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</si>
  <si>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</si>
  <si>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</si>
  <si>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</si>
  <si>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</si>
  <si>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</si>
  <si>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</si>
  <si>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</si>
  <si>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</si>
  <si>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</si>
  <si>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</si>
  <si>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</si>
  <si>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</si>
  <si>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</si>
  <si>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</si>
  <si>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</si>
  <si>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</si>
  <si>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</si>
  <si>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</si>
  <si>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</si>
  <si>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</si>
  <si>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</si>
  <si>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</si>
  <si>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</si>
  <si>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</si>
  <si>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</si>
  <si>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</si>
  <si>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</si>
  <si>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</si>
  <si>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</si>
  <si>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</si>
  <si>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</si>
  <si>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</si>
  <si>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</si>
  <si>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</si>
  <si>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</si>
  <si>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</si>
  <si>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</si>
  <si>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</si>
  <si>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</si>
  <si>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</si>
  <si>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</si>
  <si>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</si>
  <si>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</si>
  <si>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</si>
  <si>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</si>
  <si>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</si>
  <si>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</si>
  <si>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</si>
  <si>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</si>
  <si>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</si>
  <si>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</si>
  <si>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</si>
  <si>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</si>
  <si>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</si>
  <si>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</si>
  <si>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</si>
  <si>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</si>
  <si>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</si>
  <si>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</si>
  <si>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</si>
  <si>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</si>
  <si>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</si>
  <si>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</si>
  <si>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</si>
  <si>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</si>
  <si>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</si>
  <si>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</si>
  <si>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</si>
  <si>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</si>
  <si>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</si>
  <si>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</si>
  <si>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</si>
  <si>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</si>
  <si>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</si>
  <si>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</si>
  <si>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</si>
  <si>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</si>
  <si>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</si>
  <si>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</si>
  <si>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</si>
  <si>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</si>
  <si>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</si>
  <si>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</si>
  <si>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</si>
  <si>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</si>
  <si>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</si>
  <si>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</si>
  <si>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</si>
  <si>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</si>
  <si>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</si>
  <si>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</si>
  <si>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</si>
  <si>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</si>
  <si>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</si>
  <si>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</si>
  <si>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</si>
  <si>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</si>
  <si>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</si>
  <si>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</si>
  <si>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</si>
  <si>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</si>
  <si>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</si>
  <si>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</si>
  <si>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</si>
  <si>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</si>
  <si>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</si>
  <si>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</si>
  <si>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</si>
  <si>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</si>
  <si>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</si>
  <si>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</si>
  <si>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</si>
  <si>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</si>
  <si>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</si>
  <si>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</si>
  <si>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</si>
  <si>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</si>
  <si>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</si>
  <si>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</si>
  <si>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</si>
  <si>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</si>
  <si>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</si>
  <si>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</si>
  <si>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</si>
  <si>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</si>
  <si>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</si>
  <si>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</si>
  <si>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</si>
  <si>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</si>
  <si>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</si>
  <si>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</si>
  <si>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</si>
  <si>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</si>
  <si>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</si>
  <si>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</si>
  <si>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</si>
  <si>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</si>
  <si>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</si>
  <si>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</si>
  <si>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</si>
  <si>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</si>
  <si>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</si>
  <si>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</si>
  <si>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</si>
  <si>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</si>
  <si>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</si>
  <si>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</si>
  <si>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</si>
  <si>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</si>
  <si>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</si>
  <si>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</si>
  <si>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</si>
  <si>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</si>
  <si>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</si>
  <si>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</si>
  <si>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</si>
  <si>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</si>
  <si>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</si>
  <si>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</si>
  <si>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</si>
  <si>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</si>
  <si>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</si>
  <si>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</si>
  <si>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</si>
  <si>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</si>
  <si>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</si>
  <si>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</si>
  <si>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</si>
  <si>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</si>
  <si>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</si>
  <si>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</si>
  <si>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</si>
  <si>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</si>
  <si>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</si>
  <si>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</si>
  <si>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</si>
  <si>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</si>
  <si>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</si>
  <si>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</si>
  <si>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</si>
  <si>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</si>
  <si>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</si>
  <si>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</si>
  <si>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</si>
  <si>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</si>
  <si>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</si>
  <si>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</si>
  <si>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</si>
  <si>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</si>
  <si>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</si>
  <si>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</si>
  <si>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</si>
  <si>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</si>
  <si>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</si>
  <si>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</si>
  <si>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</si>
  <si>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</si>
  <si>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</si>
  <si>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</si>
  <si>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</si>
  <si>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</si>
  <si>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</si>
  <si>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</si>
  <si>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</si>
  <si>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</si>
  <si>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</si>
  <si>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</si>
  <si>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</si>
  <si>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</si>
  <si>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</si>
  <si>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</si>
  <si>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</si>
  <si>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</si>
  <si>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</si>
  <si>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</si>
  <si>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</si>
  <si>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</si>
  <si>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</si>
  <si>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</si>
  <si>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</si>
  <si>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</si>
  <si>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</si>
  <si>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</si>
  <si>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</si>
  <si>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</si>
  <si>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</si>
  <si>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</si>
  <si>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</si>
  <si>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</si>
  <si>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</si>
  <si>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</si>
  <si>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</si>
  <si>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</si>
  <si>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</si>
  <si>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</si>
  <si>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</si>
  <si>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</si>
  <si>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</si>
  <si>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</si>
  <si>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</si>
  <si>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</si>
  <si>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</si>
  <si>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</si>
  <si>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</si>
  <si>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</si>
  <si>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</si>
  <si>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</si>
  <si>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</si>
  <si>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</si>
  <si>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</si>
  <si>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</si>
  <si>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</si>
  <si>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</si>
  <si>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</si>
  <si>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</si>
  <si>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</si>
  <si>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</si>
  <si>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</si>
  <si>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</si>
  <si>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</si>
  <si>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</si>
  <si>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</si>
  <si>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</si>
  <si>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</si>
  <si>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</si>
  <si>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</si>
  <si>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</si>
  <si>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</si>
  <si>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</si>
  <si>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</si>
  <si>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</si>
  <si>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</si>
  <si>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</si>
  <si>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</si>
  <si>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</si>
  <si>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</si>
  <si>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</si>
  <si>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</si>
  <si>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</si>
  <si>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</si>
  <si>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</si>
  <si>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</si>
  <si>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</si>
  <si>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</si>
  <si>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</si>
  <si>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</si>
  <si>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</si>
  <si>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</si>
  <si>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</si>
  <si>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</si>
  <si>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</si>
  <si>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</si>
  <si>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</si>
  <si>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</si>
  <si>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</si>
  <si>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</si>
  <si>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</si>
  <si>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</si>
  <si>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</si>
  <si>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</si>
  <si>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</si>
  <si>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</si>
  <si>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</si>
  <si>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</si>
  <si>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</si>
  <si>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</si>
  <si>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</si>
  <si>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</si>
  <si>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</si>
  <si>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</si>
  <si>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</si>
  <si>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</si>
  <si>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</si>
  <si>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</si>
  <si>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</si>
  <si>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</si>
  <si>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</si>
  <si>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</si>
  <si>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</si>
  <si>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</si>
  <si>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</si>
  <si>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</si>
  <si>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</si>
  <si>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</si>
  <si>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</si>
  <si>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</si>
  <si>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</si>
  <si>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</si>
  <si>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</si>
  <si>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</si>
  <si>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</si>
  <si>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</si>
  <si>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</si>
  <si>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</si>
  <si>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</si>
  <si>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</si>
  <si>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</si>
  <si>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</si>
  <si>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</si>
  <si>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</si>
  <si>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</si>
  <si>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</si>
  <si>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</si>
  <si>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</si>
  <si>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</si>
  <si>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</si>
  <si>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</si>
  <si>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</si>
  <si>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</si>
  <si>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</si>
  <si>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</si>
  <si>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</si>
  <si>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</si>
  <si>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</si>
  <si>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</si>
  <si>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</si>
  <si>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</si>
  <si>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</si>
  <si>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</si>
  <si>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</si>
  <si>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</si>
  <si>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</si>
  <si>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</si>
  <si>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</si>
  <si>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</si>
  <si>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</si>
  <si>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</si>
  <si>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</si>
  <si>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</si>
  <si>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</si>
  <si>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</si>
  <si>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</si>
  <si>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</si>
  <si>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</si>
  <si>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</si>
  <si>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</si>
  <si>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</si>
  <si>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</si>
  <si>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</si>
  <si>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</si>
  <si>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</si>
  <si>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</si>
  <si>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</si>
  <si>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</si>
  <si>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</si>
  <si>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</si>
  <si>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</si>
  <si>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</si>
  <si>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</si>
  <si>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</si>
  <si>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</si>
  <si>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</si>
  <si>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</si>
  <si>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</si>
  <si>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</si>
  <si>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</si>
  <si>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</si>
  <si>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</si>
  <si>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</si>
  <si>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</si>
  <si>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</si>
  <si>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</si>
  <si>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</si>
  <si>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</si>
  <si>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</si>
  <si>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</si>
  <si>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</si>
  <si>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</si>
  <si>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</si>
  <si>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</si>
  <si>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</si>
  <si>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</si>
  <si>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</si>
  <si>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</si>
  <si>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</si>
  <si>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</si>
  <si>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</si>
  <si>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</si>
  <si>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</si>
  <si>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</si>
  <si>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</si>
  <si>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</si>
  <si>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</si>
  <si>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</si>
  <si>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</si>
  <si>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</si>
  <si>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</si>
  <si>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</si>
  <si>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</si>
  <si>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</si>
  <si>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</si>
  <si>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</si>
  <si>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</si>
  <si>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</si>
  <si>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</si>
  <si>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</si>
  <si>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</si>
  <si>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</si>
  <si>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</si>
  <si>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</si>
  <si>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</si>
  <si>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</si>
  <si>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</si>
  <si>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</si>
  <si>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</si>
  <si>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</si>
  <si>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</si>
  <si>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</si>
  <si>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</si>
  <si>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</si>
  <si>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</si>
  <si>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</si>
  <si>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</si>
  <si>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</si>
  <si>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</si>
  <si>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</si>
  <si>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</si>
  <si>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</si>
  <si>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</si>
  <si>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</si>
  <si>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</si>
  <si>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</si>
  <si>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</si>
  <si>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</si>
  <si>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</si>
  <si>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</si>
  <si>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</si>
  <si>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</si>
  <si>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</si>
  <si>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</si>
  <si>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</si>
  <si>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</si>
  <si>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</si>
  <si>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</si>
  <si>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</si>
  <si>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</si>
  <si>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</si>
  <si>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</si>
  <si>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</si>
  <si>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</si>
  <si>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</si>
  <si>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</si>
  <si>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</si>
  <si>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</si>
  <si>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</si>
  <si>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</si>
  <si>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</si>
  <si>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</si>
  <si>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</si>
  <si>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</si>
  <si>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</si>
  <si>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</si>
  <si>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</si>
  <si>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</si>
  <si>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</si>
  <si>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</si>
  <si>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</si>
  <si>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</si>
  <si>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</si>
  <si>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</si>
  <si>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</si>
  <si>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</si>
  <si>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</si>
  <si>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</si>
  <si>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</si>
  <si>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</si>
  <si>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</si>
  <si>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</si>
  <si>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</si>
  <si>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</si>
  <si>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</si>
  <si>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</si>
  <si>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</si>
  <si>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</si>
  <si>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</si>
  <si>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</si>
  <si>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</si>
  <si>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</si>
  <si>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</si>
  <si>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</si>
  <si>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</si>
  <si>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</si>
  <si>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</si>
  <si>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</si>
  <si>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</si>
  <si>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</si>
  <si>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</si>
  <si>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</si>
  <si>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</si>
  <si>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</si>
  <si>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</si>
  <si>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</si>
  <si>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</si>
  <si>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</si>
  <si>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</si>
  <si>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</si>
  <si>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</si>
  <si>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</si>
  <si>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</si>
  <si>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</si>
  <si>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</si>
  <si>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</si>
  <si>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</si>
  <si>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</si>
  <si>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</si>
  <si>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</si>
  <si>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</si>
  <si>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</si>
  <si>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</si>
  <si>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</si>
  <si>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</si>
  <si>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</si>
  <si>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</si>
  <si>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</si>
  <si>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</si>
  <si>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</si>
  <si>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</si>
  <si>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</si>
  <si>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</si>
  <si>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</si>
  <si>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</si>
  <si>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</si>
  <si>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</si>
  <si>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</si>
  <si>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</si>
  <si>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</si>
  <si>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</si>
  <si>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</si>
  <si>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</si>
  <si>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</si>
  <si>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</si>
  <si>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</si>
  <si>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</si>
  <si>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</si>
  <si>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</si>
  <si>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</si>
  <si>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</si>
  <si>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</si>
  <si>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</si>
  <si>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</si>
  <si>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</si>
  <si>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</si>
  <si>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</si>
  <si>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</si>
  <si>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</si>
  <si>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</si>
  <si>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</si>
  <si>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</si>
  <si>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</si>
  <si>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</si>
  <si>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</si>
  <si>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</si>
  <si>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</si>
  <si>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</si>
  <si>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</si>
  <si>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</si>
  <si>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</si>
  <si>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</si>
  <si>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</si>
  <si>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</si>
  <si>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</si>
  <si>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</si>
  <si>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</si>
  <si>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</si>
  <si>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</si>
  <si>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</si>
  <si>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</si>
  <si>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</si>
  <si>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</si>
  <si>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</si>
  <si>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</si>
  <si>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</si>
  <si>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</si>
  <si>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</si>
  <si>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</si>
  <si>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</si>
  <si>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</si>
  <si>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</si>
  <si>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</si>
  <si>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</si>
  <si>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</si>
  <si>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</si>
  <si>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</si>
  <si>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</si>
  <si>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</si>
  <si>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</si>
  <si>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</si>
  <si>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</si>
  <si>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</si>
  <si>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</si>
  <si>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</si>
  <si>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</si>
  <si>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</si>
  <si>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</si>
  <si>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</si>
  <si>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</si>
  <si>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</si>
  <si>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</si>
  <si>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</si>
  <si>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</si>
  <si>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</si>
  <si>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</si>
  <si>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</si>
  <si>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</si>
  <si>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</si>
  <si>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</si>
  <si>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</si>
  <si>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</si>
  <si>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</si>
  <si>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</si>
  <si>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</si>
  <si>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</si>
  <si>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</si>
  <si>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</si>
  <si>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</si>
  <si>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</si>
  <si>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</si>
  <si>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</si>
  <si>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</si>
  <si>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</si>
  <si>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</si>
  <si>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</si>
  <si>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</si>
  <si>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</si>
  <si>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</si>
  <si>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</si>
  <si>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</si>
  <si>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</si>
  <si>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</si>
  <si>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</si>
  <si>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</si>
  <si>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</si>
  <si>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</si>
  <si>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</si>
  <si>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</si>
  <si>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</si>
  <si>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</si>
  <si>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</si>
  <si>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</si>
  <si>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</si>
  <si>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</si>
  <si>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</si>
  <si>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</si>
  <si>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</si>
  <si>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</si>
  <si>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</si>
  <si>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</si>
  <si>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</si>
  <si>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</si>
  <si>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</si>
  <si>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</si>
  <si>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</si>
  <si>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</si>
  <si>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</si>
  <si>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</si>
  <si>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</si>
  <si>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</si>
  <si>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</si>
  <si>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</si>
  <si>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</si>
  <si>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</si>
  <si>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</si>
  <si>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</si>
  <si>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</si>
  <si>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</si>
  <si>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</si>
  <si>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</si>
  <si>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</si>
  <si>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</si>
  <si>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</si>
  <si>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</si>
  <si>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</si>
  <si>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</si>
  <si>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</si>
  <si>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</si>
  <si>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</si>
  <si>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</si>
  <si>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</si>
  <si>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</si>
  <si>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</si>
  <si>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</si>
  <si>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</si>
  <si>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</si>
  <si>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</si>
  <si>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</si>
  <si>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</si>
  <si>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</si>
  <si>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</si>
  <si>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</si>
  <si>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</si>
  <si>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</si>
  <si>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</si>
  <si>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</si>
  <si>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</si>
  <si>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</si>
  <si>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</si>
  <si>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</si>
  <si>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</si>
  <si>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</si>
  <si>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</si>
  <si>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</si>
  <si>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</si>
  <si>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</si>
  <si>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</si>
  <si>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</si>
  <si>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</si>
  <si>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</si>
  <si>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</si>
  <si>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</si>
  <si>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</si>
  <si>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</si>
  <si>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</si>
  <si>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</si>
  <si>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</si>
  <si>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</si>
  <si>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</si>
  <si>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</si>
  <si>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</si>
  <si>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</si>
  <si>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</si>
  <si>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</si>
  <si>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</si>
  <si>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</si>
  <si>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</si>
  <si>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</si>
  <si>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</si>
  <si>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</si>
  <si>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</si>
  <si>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</si>
  <si>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</si>
  <si>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</si>
  <si>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</si>
  <si>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</si>
  <si>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</si>
  <si>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</si>
  <si>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</si>
  <si>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</si>
  <si>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</si>
  <si>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</si>
  <si>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</si>
  <si>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</si>
  <si>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</si>
  <si>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</si>
  <si>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</si>
  <si>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</si>
  <si>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</si>
  <si>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</si>
  <si>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</si>
  <si>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</si>
  <si>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</si>
  <si>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</si>
  <si>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</si>
  <si>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</si>
  <si>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</si>
  <si>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</si>
  <si>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</si>
  <si>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</si>
  <si>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</si>
  <si>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</si>
  <si>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</si>
  <si>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</si>
  <si>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</si>
  <si>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</si>
  <si>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</si>
  <si>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</si>
  <si>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</si>
  <si>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</si>
  <si>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</si>
  <si>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</si>
  <si>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</si>
  <si>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</si>
  <si>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</si>
  <si>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</si>
  <si>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</si>
  <si>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</si>
  <si>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</si>
  <si>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</si>
  <si>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</si>
  <si>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</si>
  <si>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</si>
  <si>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</si>
  <si>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</si>
  <si>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</si>
  <si>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</si>
  <si>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</si>
  <si>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</si>
  <si>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</si>
  <si>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</si>
  <si>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</si>
  <si>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</si>
  <si>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</si>
  <si>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</si>
  <si>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</si>
  <si>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</si>
  <si>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</si>
  <si>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</si>
  <si>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</si>
  <si>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</si>
  <si>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</si>
  <si>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</si>
  <si>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</si>
  <si>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</si>
  <si>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</si>
  <si>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</si>
  <si>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</si>
  <si>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</si>
  <si>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</si>
  <si>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</si>
  <si>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</si>
  <si>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</si>
  <si>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</si>
  <si>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</si>
  <si>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</si>
  <si>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</si>
  <si>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</si>
  <si>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</si>
  <si>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</si>
  <si>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</si>
  <si>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</si>
  <si>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</si>
  <si>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</si>
  <si>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</si>
  <si>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</si>
  <si>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</si>
  <si>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</si>
  <si>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</si>
  <si>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</si>
  <si>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</si>
  <si>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</si>
  <si>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</si>
  <si>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</si>
  <si>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</si>
  <si>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</si>
  <si>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</si>
  <si>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</si>
  <si>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</si>
  <si>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</si>
  <si>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</si>
  <si>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</si>
  <si>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</si>
  <si>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</si>
  <si>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</si>
  <si>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</si>
  <si>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</si>
  <si>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</si>
  <si>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</si>
  <si>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</si>
  <si>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</si>
  <si>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</si>
  <si>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</si>
  <si>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</si>
  <si>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</si>
  <si>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</si>
  <si>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</si>
  <si>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</si>
  <si>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</si>
  <si>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</si>
  <si>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</si>
  <si>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</si>
  <si>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</si>
  <si>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</si>
  <si>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</si>
  <si>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</si>
  <si>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</si>
  <si>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</si>
  <si>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</si>
  <si>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</si>
  <si>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</si>
  <si>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</si>
  <si>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</si>
  <si>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</si>
  <si>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</si>
  <si>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</si>
  <si>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</si>
  <si>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</si>
  <si>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</si>
  <si>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</si>
  <si>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</si>
  <si>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</si>
  <si>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</si>
  <si>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</si>
  <si>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</si>
  <si>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</si>
  <si>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</si>
  <si>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</si>
  <si>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</si>
  <si>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</si>
  <si>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</si>
  <si>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</si>
  <si>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</si>
  <si>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</si>
  <si>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</si>
  <si>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</si>
  <si>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</si>
  <si>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</si>
  <si>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</si>
  <si>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</si>
  <si>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</si>
  <si>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</si>
  <si>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</si>
  <si>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</si>
  <si>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</si>
  <si>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</si>
  <si>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</si>
  <si>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</si>
  <si>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</si>
  <si>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</si>
  <si>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</si>
  <si>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</si>
  <si>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</si>
  <si>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</si>
  <si>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</si>
  <si>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</si>
  <si>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</si>
  <si>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</si>
  <si>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</si>
  <si>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</si>
  <si>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</si>
  <si>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</si>
  <si>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</si>
  <si>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</si>
  <si>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</si>
  <si>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</si>
  <si>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</si>
  <si>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</si>
  <si>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</si>
  <si>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</si>
  <si>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</si>
  <si>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</si>
  <si>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</si>
  <si>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</si>
  <si>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</si>
  <si>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</si>
  <si>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</si>
  <si>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</si>
  <si>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</si>
  <si>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</si>
  <si>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</si>
  <si>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</si>
  <si>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</si>
  <si>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</si>
  <si>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</si>
  <si>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</si>
  <si>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</si>
  <si>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</si>
  <si>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</si>
  <si>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</si>
  <si>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</si>
  <si>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</si>
  <si>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</si>
  <si>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</si>
  <si>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</si>
  <si>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</si>
  <si>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</si>
  <si>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</si>
  <si>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</si>
  <si>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</si>
  <si>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</si>
  <si>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</si>
  <si>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</si>
  <si>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</si>
  <si>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</si>
  <si>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</si>
  <si>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</si>
  <si>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</si>
  <si>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</si>
  <si>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</si>
  <si>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</si>
  <si>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</si>
  <si>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</si>
  <si>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</si>
  <si>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</si>
  <si>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</si>
  <si>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</si>
  <si>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</si>
  <si>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</si>
  <si>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</si>
  <si>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</si>
  <si>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</si>
  <si>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</si>
  <si>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</si>
  <si>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</si>
  <si>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</si>
  <si>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</si>
  <si>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</si>
  <si>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</si>
  <si>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</si>
  <si>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</si>
  <si>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</si>
  <si>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</si>
  <si>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</si>
  <si>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</si>
  <si>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</si>
  <si>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</si>
  <si>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</si>
  <si>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</si>
  <si>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</si>
  <si>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</si>
  <si>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</si>
  <si>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</si>
  <si>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</si>
  <si>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</si>
  <si>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</si>
  <si>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</si>
  <si>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</si>
  <si>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</si>
  <si>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</si>
  <si>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</si>
  <si>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</si>
  <si>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</si>
  <si>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</si>
  <si>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</si>
  <si>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</si>
  <si>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</si>
  <si>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</si>
  <si>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</si>
  <si>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</si>
  <si>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</si>
  <si>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</si>
  <si>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</si>
  <si>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</si>
  <si>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</si>
  <si>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</si>
  <si>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</si>
  <si>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</si>
  <si>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</si>
  <si>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</si>
  <si>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</si>
  <si>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</si>
  <si>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</si>
  <si>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</si>
  <si>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</si>
  <si>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</si>
  <si>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</si>
  <si>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</si>
  <si>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</si>
  <si>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</si>
  <si>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</si>
  <si>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</si>
  <si>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</si>
  <si>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</si>
  <si>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</si>
  <si>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</si>
  <si>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</si>
  <si>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</si>
  <si>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</si>
  <si>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</si>
  <si>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</si>
  <si>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</si>
  <si>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</si>
  <si>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</si>
  <si>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</si>
  <si>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</si>
  <si>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</si>
  <si>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</si>
  <si>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</si>
  <si>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</si>
  <si>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</si>
  <si>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</si>
  <si>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</si>
  <si>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</si>
  <si>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</si>
  <si>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</si>
  <si>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</si>
  <si>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</si>
  <si>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</si>
  <si>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</si>
  <si>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</si>
  <si>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</si>
  <si>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</si>
  <si>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</si>
  <si>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</si>
  <si>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</si>
  <si>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</si>
  <si>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</si>
  <si>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</si>
  <si>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</si>
  <si>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</si>
  <si>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</si>
  <si>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</si>
  <si>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</si>
  <si>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</si>
  <si>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</si>
  <si>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</si>
  <si>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</si>
  <si>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</si>
  <si>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</si>
  <si>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</si>
  <si>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</si>
  <si>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</si>
  <si>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</si>
  <si>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</si>
  <si>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</si>
  <si>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</si>
  <si>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</si>
  <si>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</si>
  <si>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</si>
  <si>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</si>
  <si>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</si>
  <si>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</si>
  <si>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</si>
  <si>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</si>
  <si>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</si>
  <si>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</si>
  <si>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</si>
  <si>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</si>
  <si>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</si>
  <si>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</si>
  <si>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</si>
  <si>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</si>
  <si>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</si>
  <si>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</si>
  <si>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</si>
  <si>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</si>
  <si>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</si>
  <si>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</si>
  <si>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</si>
  <si>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</si>
  <si>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</si>
  <si>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</si>
  <si>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</si>
  <si>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</si>
  <si>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</si>
  <si>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</si>
  <si>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</si>
  <si>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</si>
  <si>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</si>
  <si>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</si>
  <si>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</si>
  <si>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</si>
  <si>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</si>
  <si>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</si>
  <si>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</si>
  <si>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</si>
  <si>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</si>
  <si>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</si>
  <si>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</si>
  <si>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</si>
  <si>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</si>
  <si>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</si>
  <si>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</si>
  <si>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</si>
  <si>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</si>
  <si>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</si>
  <si>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</si>
  <si>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</si>
  <si>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</si>
  <si>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</si>
  <si>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</si>
  <si>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</si>
  <si>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</si>
  <si>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</si>
  <si>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</si>
  <si>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</si>
  <si>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</si>
  <si>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</si>
  <si>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</si>
  <si>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</si>
  <si>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</si>
  <si>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</si>
  <si>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</si>
  <si>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</si>
  <si>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</si>
  <si>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</si>
  <si>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</si>
  <si>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</si>
  <si>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</si>
  <si>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</si>
  <si>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</si>
  <si>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</si>
  <si>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</si>
  <si>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</si>
  <si>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</si>
  <si>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</si>
  <si>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</si>
  <si>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</si>
  <si>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</si>
  <si>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</si>
  <si>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</si>
  <si>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</si>
  <si>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</si>
  <si>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</si>
  <si>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</si>
  <si>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</si>
  <si>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</si>
  <si>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</si>
  <si>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</si>
  <si>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</si>
  <si>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</si>
  <si>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</si>
  <si>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</si>
  <si>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</si>
  <si>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</si>
  <si>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</si>
  <si>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</si>
  <si>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</si>
  <si>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</si>
  <si>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</si>
  <si>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</si>
  <si>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</si>
  <si>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</si>
  <si>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</si>
  <si>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</si>
  <si>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</si>
  <si>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</si>
  <si>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</si>
  <si>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</si>
  <si>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</si>
  <si>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</si>
  <si>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</si>
  <si>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</si>
  <si>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</si>
  <si>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</si>
  <si>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</si>
  <si>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</si>
  <si>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</si>
  <si>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</si>
  <si>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</si>
  <si>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</si>
  <si>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</si>
  <si>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</si>
  <si>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</si>
  <si>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</si>
  <si>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</si>
  <si>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</si>
  <si>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</si>
  <si>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</si>
  <si>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</si>
  <si>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</si>
  <si>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</si>
  <si>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</si>
  <si>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</si>
  <si>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</si>
  <si>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</si>
  <si>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</si>
  <si>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</si>
  <si>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</si>
  <si>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</si>
  <si>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</si>
  <si>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</si>
  <si>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</si>
  <si>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</si>
  <si>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</si>
  <si>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</si>
  <si>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</si>
  <si>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</si>
  <si>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</si>
  <si>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</si>
  <si>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</si>
  <si>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</si>
  <si>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</si>
  <si>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</si>
  <si>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</si>
  <si>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</si>
  <si>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</si>
  <si>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</si>
  <si>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</si>
  <si>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</si>
  <si>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</si>
  <si>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</si>
  <si>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</si>
  <si>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</si>
  <si>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</si>
  <si>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</si>
  <si>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</si>
  <si>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</si>
  <si>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</si>
  <si>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</si>
  <si>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</si>
  <si>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</si>
  <si>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</si>
  <si>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</si>
  <si>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</si>
  <si>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</si>
  <si>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</si>
  <si>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</si>
  <si>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</si>
  <si>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</si>
  <si>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</si>
  <si>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</si>
  <si>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</si>
  <si>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</si>
  <si>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</si>
  <si>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</si>
  <si>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</si>
  <si>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</si>
  <si>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</si>
  <si>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</si>
  <si>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</si>
  <si>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</si>
  <si>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</si>
  <si>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</si>
  <si>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</si>
  <si>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</si>
  <si>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</si>
  <si>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</si>
  <si>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</si>
  <si>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</si>
  <si>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</si>
  <si>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</si>
  <si>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</si>
  <si>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</si>
  <si>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</si>
  <si>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</si>
  <si>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</si>
  <si>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</si>
  <si>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</si>
  <si>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</si>
  <si>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</si>
  <si>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</si>
  <si>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</si>
  <si>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</si>
  <si>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</si>
  <si>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</si>
  <si>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</si>
  <si>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</si>
  <si>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</si>
  <si>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</si>
  <si>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</si>
  <si>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</si>
  <si>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</si>
  <si>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</si>
  <si>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</si>
  <si>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</si>
  <si>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</si>
  <si>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</si>
  <si>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</si>
  <si>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</si>
  <si>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</si>
  <si>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</si>
  <si>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</si>
  <si>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</si>
  <si>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</si>
  <si>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</si>
  <si>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</si>
  <si>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</si>
  <si>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</si>
  <si>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</si>
  <si>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</si>
  <si>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</si>
  <si>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</si>
  <si>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</si>
  <si>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</si>
  <si>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</si>
  <si>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</si>
  <si>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</si>
  <si>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</si>
  <si>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</si>
  <si>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</si>
  <si>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</si>
  <si>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</si>
  <si>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</si>
  <si>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</si>
  <si>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</si>
  <si>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</si>
  <si>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</si>
  <si>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</si>
  <si>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</si>
  <si>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</si>
  <si>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</si>
  <si>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</si>
  <si>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</si>
  <si>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</si>
  <si>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</si>
  <si>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</si>
  <si>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</si>
  <si>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</si>
  <si>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</si>
  <si>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</si>
  <si>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</si>
  <si>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</si>
  <si>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</si>
  <si>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</si>
  <si>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</si>
  <si>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</si>
  <si>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</si>
  <si>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</si>
  <si>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</si>
  <si>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</si>
  <si>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</si>
  <si>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</si>
  <si>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</si>
  <si>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</si>
  <si>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</si>
  <si>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</si>
  <si>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</si>
  <si>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</si>
  <si>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</si>
  <si>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</si>
  <si>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</si>
  <si>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</si>
  <si>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</si>
  <si>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</si>
  <si>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</si>
  <si>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</si>
  <si>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</si>
  <si>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</si>
  <si>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</si>
  <si>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</si>
  <si>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</si>
  <si>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</si>
  <si>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</si>
  <si>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</si>
  <si>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</si>
  <si>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</si>
  <si>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</si>
  <si>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</si>
  <si>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</si>
  <si>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</si>
  <si>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</si>
  <si>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</si>
  <si>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</si>
  <si>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</si>
  <si>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</si>
  <si>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</si>
  <si>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</si>
  <si>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</si>
  <si>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</si>
  <si>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</si>
  <si>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</si>
  <si>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</si>
  <si>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</si>
  <si>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</si>
  <si>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</si>
  <si>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</si>
  <si>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</si>
  <si>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</si>
  <si>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</si>
  <si>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</si>
  <si>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</si>
  <si>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</si>
  <si>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</si>
  <si>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</si>
  <si>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</si>
  <si>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</si>
  <si>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</si>
  <si>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</si>
  <si>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</si>
  <si>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</si>
  <si>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</si>
  <si>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</si>
  <si>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</si>
  <si>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</si>
  <si>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</si>
  <si>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</si>
  <si>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</si>
  <si>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</si>
  <si>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</si>
  <si>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</si>
  <si>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</si>
  <si>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</si>
  <si>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</si>
  <si>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</si>
  <si>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</si>
  <si>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</si>
  <si>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</si>
  <si>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</si>
  <si>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</si>
  <si>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</si>
  <si>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</si>
  <si>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</si>
  <si>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</si>
  <si>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</si>
  <si>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</si>
  <si>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</si>
  <si>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</si>
  <si>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</si>
  <si>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</si>
  <si>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</si>
  <si>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</si>
  <si>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</si>
  <si>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</si>
  <si>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</si>
  <si>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</si>
  <si>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</si>
  <si>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</si>
  <si>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</si>
  <si>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</si>
  <si>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</si>
  <si>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</si>
  <si>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</si>
  <si>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</si>
  <si>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</si>
  <si>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</si>
  <si>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</si>
  <si>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</si>
  <si>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</si>
  <si>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</si>
  <si>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</si>
  <si>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</si>
  <si>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</si>
  <si>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</si>
  <si>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</si>
  <si>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</si>
  <si>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</si>
  <si>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</si>
  <si>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</si>
  <si>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</si>
  <si>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</si>
  <si>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</si>
  <si>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</si>
  <si>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</si>
  <si>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</si>
  <si>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</si>
  <si>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</si>
  <si>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</si>
  <si>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</si>
  <si>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</si>
  <si>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</si>
  <si>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</si>
  <si>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</si>
  <si>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</si>
  <si>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</si>
  <si>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</si>
  <si>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</si>
  <si>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</si>
  <si>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</si>
  <si>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</si>
  <si>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</si>
  <si>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</si>
  <si>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</si>
  <si>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</si>
  <si>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</si>
  <si>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</si>
  <si>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</si>
  <si>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</si>
  <si>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</si>
  <si>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</si>
  <si>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</si>
  <si>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</si>
  <si>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</si>
  <si>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</si>
  <si>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</si>
  <si>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</si>
  <si>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</si>
  <si>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</si>
  <si>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</si>
  <si>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</si>
  <si>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</si>
  <si>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</si>
  <si>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</si>
  <si>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</si>
  <si>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</si>
  <si>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</si>
  <si>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</si>
  <si>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</si>
  <si>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</si>
  <si>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</si>
  <si>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</si>
  <si>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</si>
  <si>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</si>
  <si>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</si>
  <si>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</si>
  <si>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</si>
  <si>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</si>
  <si>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</si>
  <si>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</si>
  <si>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</si>
  <si>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</si>
  <si>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</si>
  <si>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</si>
  <si>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</si>
  <si>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</si>
  <si>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</si>
  <si>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</si>
  <si>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</si>
  <si>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</si>
  <si>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</si>
  <si>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</si>
  <si>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</si>
  <si>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</si>
  <si>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</si>
  <si>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</si>
  <si>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</si>
  <si>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</si>
  <si>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</si>
  <si>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</si>
  <si>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</si>
  <si>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</si>
  <si>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</si>
  <si>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</si>
  <si>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</si>
  <si>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</si>
  <si>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</si>
  <si>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</si>
  <si>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</si>
  <si>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</si>
  <si>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</si>
  <si>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</si>
  <si>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</si>
  <si>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</si>
  <si>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</si>
  <si>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</si>
  <si>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</si>
  <si>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</si>
  <si>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</si>
  <si>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</si>
  <si>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</si>
  <si>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</si>
  <si>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</si>
  <si>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</si>
  <si>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</si>
  <si>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</si>
  <si>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</si>
  <si>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</si>
  <si>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</si>
  <si>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</si>
  <si>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</si>
  <si>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</si>
  <si>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</si>
  <si>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</si>
  <si>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</si>
  <si>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</si>
  <si>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</si>
  <si>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</si>
  <si>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</si>
  <si>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</si>
  <si>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</si>
  <si>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</si>
  <si>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</si>
  <si>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</si>
  <si>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</si>
  <si>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</si>
  <si>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</si>
  <si>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</si>
  <si>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</si>
  <si>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</si>
  <si>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</si>
  <si>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</si>
  <si>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</si>
  <si>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</si>
  <si>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</si>
  <si>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</si>
  <si>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</si>
  <si>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</si>
  <si>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</si>
  <si>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</si>
  <si>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</si>
  <si>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</si>
  <si>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</si>
  <si>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</si>
  <si>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</si>
  <si>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</si>
  <si>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</si>
  <si>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</si>
  <si>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</si>
  <si>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</si>
  <si>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</si>
  <si>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</si>
  <si>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</si>
  <si>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</si>
  <si>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</si>
  <si>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</si>
  <si>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</si>
  <si>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</si>
  <si>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</si>
  <si>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</si>
  <si>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</si>
  <si>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</si>
  <si>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</si>
  <si>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</si>
  <si>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</si>
  <si>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</si>
  <si>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</si>
  <si>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</si>
  <si>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</si>
  <si>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</si>
  <si>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</si>
  <si>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</si>
  <si>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</si>
  <si>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</si>
  <si>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</si>
  <si>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</si>
  <si>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</si>
  <si>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</si>
  <si>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</si>
  <si>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</si>
  <si>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</si>
  <si>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</si>
  <si>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</si>
  <si>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</si>
  <si>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</si>
  <si>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</si>
  <si>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</si>
  <si>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</si>
  <si>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</si>
  <si>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</si>
  <si>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</si>
  <si>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</si>
  <si>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</si>
  <si>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</si>
  <si>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</si>
  <si>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</si>
  <si>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</si>
  <si>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</si>
  <si>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</si>
  <si>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</si>
  <si>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</si>
  <si>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</si>
  <si>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</si>
  <si>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</si>
  <si>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</si>
  <si>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</si>
  <si>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</si>
  <si>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</si>
  <si>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</si>
  <si>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</si>
  <si>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</si>
  <si>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</si>
  <si>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</si>
  <si>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</si>
  <si>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</si>
  <si>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</si>
  <si>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</si>
  <si>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</si>
  <si>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</si>
  <si>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</si>
  <si>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</si>
  <si>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</si>
  <si>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</si>
  <si>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</si>
  <si>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</si>
  <si>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</si>
  <si>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</si>
  <si>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</si>
  <si>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</si>
  <si>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</si>
  <si>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</si>
  <si>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</si>
  <si>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</si>
  <si>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</si>
  <si>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</si>
  <si>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</si>
  <si>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</si>
  <si>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</si>
  <si>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</si>
  <si>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</si>
  <si>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</si>
  <si>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</si>
  <si>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</si>
  <si>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</si>
  <si>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</si>
  <si>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</si>
  <si>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</si>
  <si>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</si>
  <si>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</si>
  <si>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</si>
  <si>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</si>
  <si>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</si>
  <si>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</si>
  <si>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</si>
  <si>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</si>
  <si>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</si>
  <si>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</si>
  <si>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</si>
  <si>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</si>
  <si>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</si>
  <si>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</si>
  <si>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</si>
  <si>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</si>
  <si>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</si>
  <si>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</si>
  <si>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</si>
  <si>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</si>
  <si>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</si>
  <si>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</si>
  <si>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</si>
  <si>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</si>
  <si>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</si>
  <si>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</si>
  <si>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</si>
  <si>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</si>
  <si>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</si>
  <si>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</si>
  <si>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</si>
  <si>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</si>
  <si>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</si>
  <si>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</si>
  <si>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</si>
  <si>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</si>
  <si>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</si>
  <si>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</si>
  <si>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</si>
  <si>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</si>
  <si>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</si>
  <si>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</si>
  <si>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</si>
  <si>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</si>
  <si>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</si>
  <si>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</si>
  <si>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</si>
  <si>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</si>
  <si>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</si>
  <si>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</si>
  <si>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</si>
  <si>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</si>
  <si>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</si>
  <si>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</si>
  <si>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</si>
  <si>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</si>
  <si>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</si>
  <si>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</si>
  <si>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</si>
  <si>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</si>
  <si>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</si>
  <si>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</si>
  <si>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</si>
  <si>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</si>
  <si>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</si>
  <si>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</si>
  <si>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</si>
  <si>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</si>
  <si>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</si>
  <si>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</si>
  <si>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</si>
  <si>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</si>
  <si>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</si>
  <si>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</si>
  <si>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</si>
  <si>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</si>
  <si>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</si>
  <si>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</si>
  <si>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</si>
  <si>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</si>
  <si>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</si>
  <si>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</si>
  <si>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</si>
  <si>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</si>
  <si>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</si>
  <si>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</si>
  <si>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</si>
  <si>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</si>
  <si>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</si>
  <si>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</si>
  <si>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</si>
  <si>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</si>
  <si>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</si>
  <si>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</si>
  <si>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</si>
  <si>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</si>
  <si>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</si>
  <si>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</si>
  <si>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</si>
  <si>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</si>
  <si>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</si>
  <si>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</si>
  <si>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</si>
  <si>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</si>
  <si>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</si>
  <si>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</si>
  <si>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</si>
  <si>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</si>
  <si>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</si>
  <si>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</si>
  <si>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</si>
  <si>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</si>
  <si>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</si>
  <si>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</si>
  <si>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</si>
  <si>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</si>
  <si>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</si>
  <si>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</si>
  <si>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</si>
  <si>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</si>
  <si>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</si>
  <si>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</si>
  <si>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</si>
  <si>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</si>
  <si>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</si>
  <si>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</si>
  <si>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</si>
  <si>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</si>
  <si>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</si>
  <si>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</si>
  <si>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</si>
  <si>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</si>
  <si>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</si>
  <si>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</si>
  <si>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</si>
  <si>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</si>
  <si>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</si>
  <si>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</si>
  <si>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</si>
  <si>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</si>
  <si>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</si>
  <si>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</si>
  <si>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</si>
  <si>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</si>
  <si>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</si>
  <si>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</si>
  <si>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</si>
  <si>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</si>
  <si>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</si>
  <si>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</si>
  <si>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</si>
  <si>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</si>
  <si>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</si>
  <si>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</si>
  <si>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</si>
  <si>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</si>
  <si>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</si>
  <si>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</si>
  <si>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</si>
  <si>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</si>
  <si>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</si>
  <si>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</si>
  <si>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</si>
  <si>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</si>
  <si>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</si>
  <si>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</si>
  <si>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</si>
  <si>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</si>
  <si>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</si>
  <si>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</si>
  <si>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</si>
  <si>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</si>
  <si>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</si>
  <si>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</si>
  <si>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</si>
  <si>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</si>
  <si>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</si>
  <si>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</si>
  <si>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</si>
  <si>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</si>
  <si>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</si>
  <si>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</si>
  <si>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</si>
  <si>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</si>
  <si>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</si>
  <si>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</si>
  <si>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</si>
  <si>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</si>
  <si>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</si>
  <si>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</si>
  <si>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</si>
  <si>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</si>
  <si>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</si>
  <si>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</si>
  <si>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</si>
  <si>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</si>
  <si>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</si>
  <si>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</si>
  <si>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</si>
  <si>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</si>
  <si>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</si>
  <si>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</si>
  <si>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</si>
  <si>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</si>
  <si>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</si>
  <si>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</si>
  <si>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</si>
  <si>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</si>
  <si>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</si>
  <si>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</si>
  <si>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</si>
  <si>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</si>
  <si>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</si>
  <si>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</si>
  <si>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</si>
  <si>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</si>
  <si>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</si>
  <si>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</si>
  <si>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</si>
  <si>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</si>
  <si>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</si>
  <si>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</si>
  <si>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</si>
  <si>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</si>
  <si>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</si>
  <si>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</si>
  <si>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</si>
  <si>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</si>
  <si>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</si>
  <si>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</si>
  <si>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</si>
  <si>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</si>
  <si>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</si>
  <si>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</si>
  <si>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</si>
  <si>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</si>
  <si>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</si>
  <si>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</si>
  <si>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</si>
  <si>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</si>
  <si>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</si>
  <si>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</si>
  <si>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</si>
  <si>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</si>
  <si>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</si>
  <si>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</si>
  <si>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</si>
  <si>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</si>
  <si>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</si>
  <si>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</si>
  <si>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</si>
  <si>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</si>
  <si>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</si>
  <si>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</si>
  <si>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</si>
  <si>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</si>
  <si>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</si>
  <si>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</si>
  <si>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</si>
  <si>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</si>
  <si>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</si>
  <si>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</si>
  <si>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</si>
  <si>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</si>
  <si>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</si>
  <si>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</si>
  <si>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</si>
  <si>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</si>
  <si>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</si>
  <si>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</si>
  <si>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</si>
  <si>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</si>
  <si>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</si>
  <si>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</si>
  <si>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</si>
  <si>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</si>
  <si>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</si>
  <si>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</si>
  <si>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</si>
  <si>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</si>
  <si>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</si>
  <si>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</si>
  <si>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</si>
  <si>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</si>
  <si>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</si>
  <si>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</si>
  <si>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</si>
  <si>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</si>
  <si>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</si>
  <si>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</si>
  <si>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</si>
  <si>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</si>
  <si>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</si>
  <si>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</si>
  <si>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</si>
  <si>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</si>
  <si>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</si>
  <si>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</si>
  <si>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</si>
  <si>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</si>
  <si>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</si>
  <si>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</si>
  <si>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</si>
  <si>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</si>
  <si>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</si>
  <si>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</si>
  <si>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</si>
  <si>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</si>
  <si>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</si>
  <si>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</si>
  <si>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</si>
  <si>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</si>
  <si>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</si>
  <si>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</si>
  <si>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</si>
  <si>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</si>
  <si>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</si>
  <si>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</si>
  <si>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</si>
  <si>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</si>
  <si>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</si>
  <si>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</si>
  <si>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</si>
  <si>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</si>
  <si>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</si>
  <si>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</si>
  <si>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</si>
  <si>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</si>
  <si>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</si>
  <si>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</si>
  <si>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</si>
  <si>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</si>
  <si>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</si>
  <si>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</si>
  <si>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</si>
  <si>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</si>
  <si>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</si>
  <si>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</si>
  <si>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</si>
  <si>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</si>
  <si>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</si>
  <si>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</si>
  <si>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</si>
  <si>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</si>
  <si>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</si>
  <si>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</si>
  <si>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</si>
  <si>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</si>
  <si>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</si>
  <si>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</si>
  <si>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</si>
  <si>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</si>
  <si>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</si>
  <si>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</si>
  <si>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</si>
  <si>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</si>
  <si>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</si>
  <si>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</si>
  <si>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</si>
  <si>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</si>
  <si>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</si>
  <si>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</si>
  <si>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</si>
  <si>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</si>
  <si>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</si>
  <si>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</si>
  <si>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</si>
  <si>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</si>
  <si>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</si>
  <si>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</si>
  <si>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</si>
  <si>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</si>
  <si>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</si>
  <si>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</si>
  <si>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</si>
  <si>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</si>
  <si>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</si>
  <si>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</si>
  <si>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</si>
  <si>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</si>
  <si>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</si>
  <si>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</si>
  <si>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</si>
  <si>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</si>
  <si>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</si>
  <si>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</si>
  <si>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</si>
  <si>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</si>
  <si>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</si>
  <si>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</si>
  <si>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</si>
  <si>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</si>
  <si>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</si>
  <si>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</si>
  <si>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</si>
  <si>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</si>
  <si>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</si>
  <si>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</si>
  <si>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</si>
  <si>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</si>
  <si>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</si>
  <si>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</si>
  <si>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</si>
  <si>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</si>
  <si>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</si>
  <si>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</si>
  <si>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</si>
  <si>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</si>
  <si>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</si>
  <si>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</si>
  <si>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</si>
  <si>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</si>
  <si>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</si>
  <si>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</si>
  <si>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</si>
  <si>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</si>
  <si>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</si>
  <si>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</si>
  <si>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</si>
  <si>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</si>
  <si>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</si>
  <si>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</si>
  <si>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</si>
  <si>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</si>
  <si>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</si>
  <si>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</si>
  <si>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</si>
  <si>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</si>
  <si>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</si>
  <si>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</si>
  <si>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</si>
  <si>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</si>
  <si>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</si>
  <si>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</si>
  <si>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</si>
  <si>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</si>
  <si>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</si>
  <si>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</si>
  <si>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</si>
  <si>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</si>
  <si>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</si>
  <si>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</si>
  <si>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</si>
  <si>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</si>
  <si>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</si>
  <si>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</si>
  <si>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</si>
  <si>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</si>
  <si>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</si>
  <si>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</si>
  <si>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</si>
  <si>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</si>
  <si>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</si>
  <si>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</si>
  <si>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</si>
  <si>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</si>
  <si>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</si>
  <si>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</si>
  <si>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</si>
  <si>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</si>
  <si>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</si>
  <si>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</si>
  <si>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</si>
  <si>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</si>
  <si>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</si>
  <si>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</si>
  <si>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</si>
  <si>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</si>
  <si>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</si>
  <si>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</si>
  <si>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</si>
  <si>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</si>
  <si>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</si>
  <si>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</si>
  <si>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</si>
  <si>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</si>
  <si>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</si>
  <si>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</si>
  <si>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</si>
  <si>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</si>
  <si>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</si>
  <si>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</si>
  <si>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</si>
  <si>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</si>
  <si>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</si>
  <si>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</si>
  <si>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</si>
  <si>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</si>
  <si>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</si>
  <si>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</si>
  <si>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</si>
  <si>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</si>
  <si>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</si>
  <si>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</si>
  <si>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</si>
  <si>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</si>
  <si>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</si>
  <si>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</si>
  <si>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</si>
  <si>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</si>
  <si>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</si>
  <si>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</si>
  <si>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</si>
  <si>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</si>
  <si>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</si>
  <si>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</si>
  <si>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</si>
  <si>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</si>
  <si>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</si>
  <si>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</si>
  <si>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</si>
  <si>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</si>
  <si>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</si>
  <si>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</si>
  <si>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</si>
  <si>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</si>
  <si>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</si>
  <si>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</si>
  <si>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</si>
  <si>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</si>
  <si>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</si>
  <si>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</si>
  <si>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</si>
  <si>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</si>
  <si>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</si>
  <si>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</si>
  <si>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</si>
  <si>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</si>
  <si>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</si>
  <si>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</si>
  <si>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</si>
  <si>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</si>
  <si>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</si>
  <si>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</si>
  <si>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</si>
  <si>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</si>
  <si>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</si>
  <si>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</si>
  <si>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</si>
  <si>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</si>
  <si>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</si>
  <si>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</si>
  <si>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</si>
  <si>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</si>
  <si>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</si>
  <si>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</si>
  <si>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</si>
  <si>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</si>
  <si>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</si>
  <si>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</si>
  <si>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</si>
  <si>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</si>
  <si>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</si>
  <si>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</si>
  <si>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</si>
  <si>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</si>
  <si>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</si>
  <si>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</si>
  <si>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</si>
  <si>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</si>
  <si>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</si>
  <si>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</si>
  <si>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</si>
  <si>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</si>
  <si>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</si>
  <si>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</si>
  <si>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</si>
  <si>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</si>
  <si>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</si>
  <si>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</si>
  <si>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</si>
  <si>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</si>
  <si>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</si>
  <si>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</si>
  <si>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</si>
  <si>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</si>
  <si>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</si>
  <si>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</si>
  <si>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</si>
  <si>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</si>
  <si>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</si>
  <si>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</si>
  <si>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</si>
  <si>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</si>
  <si>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</si>
  <si>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</si>
  <si>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</si>
  <si>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</si>
  <si>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</si>
  <si>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</si>
  <si>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</si>
  <si>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</si>
  <si>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</si>
  <si>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</si>
  <si>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</si>
  <si>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</si>
  <si>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</si>
  <si>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</si>
  <si>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</si>
  <si>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</si>
  <si>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</si>
  <si>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</si>
  <si>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</si>
  <si>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</si>
  <si>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</si>
  <si>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</si>
  <si>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</si>
  <si>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</si>
  <si>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</si>
  <si>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</si>
  <si>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</si>
  <si>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</si>
  <si>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</si>
  <si>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</si>
  <si>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</si>
  <si>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</si>
  <si>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</si>
  <si>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</si>
  <si>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</si>
  <si>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</si>
  <si>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</si>
  <si>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</si>
  <si>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</si>
  <si>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</si>
  <si>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</si>
  <si>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</si>
  <si>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</si>
  <si>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</si>
  <si>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</si>
  <si>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</si>
  <si>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</si>
  <si>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</si>
  <si>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</si>
  <si>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</si>
  <si>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</si>
  <si>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</si>
  <si>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</si>
  <si>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</si>
  <si>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</si>
  <si>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</si>
  <si>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</si>
  <si>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</si>
  <si>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</si>
  <si>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</si>
  <si>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</si>
  <si>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</si>
  <si>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</si>
  <si>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</si>
  <si>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</si>
  <si>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</si>
  <si>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</si>
  <si>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</si>
  <si>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</si>
  <si>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</si>
  <si>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</si>
  <si>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</si>
  <si>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</si>
  <si>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</si>
  <si>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</si>
  <si>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</si>
  <si>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</si>
  <si>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</si>
  <si>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</si>
  <si>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</si>
  <si>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</si>
  <si>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</si>
  <si>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</si>
  <si>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</si>
  <si>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</si>
  <si>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</si>
  <si>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</si>
  <si>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</si>
  <si>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</si>
  <si>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</si>
  <si>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</si>
  <si>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</si>
  <si>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</si>
  <si>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</si>
  <si>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</si>
  <si>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</si>
  <si>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</si>
  <si>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</si>
  <si>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</si>
  <si>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</si>
  <si>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</si>
  <si>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</si>
  <si>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</si>
  <si>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</si>
  <si>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</si>
  <si>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</si>
  <si>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</si>
  <si>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</si>
  <si>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</si>
  <si>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</si>
  <si>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</si>
  <si>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</si>
  <si>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</si>
  <si>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</si>
  <si>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</si>
  <si>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</si>
  <si>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</si>
  <si>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</si>
  <si>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</si>
  <si>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</si>
  <si>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</si>
  <si>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</si>
  <si>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</si>
  <si>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</si>
  <si>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</si>
  <si>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</si>
  <si>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</si>
  <si>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</si>
  <si>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</si>
  <si>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</si>
  <si>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</si>
  <si>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</si>
  <si>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</si>
  <si>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</si>
  <si>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</si>
  <si>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</si>
  <si>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</si>
  <si>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</si>
  <si>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</si>
  <si>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</si>
  <si>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</si>
  <si>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</si>
  <si>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</si>
  <si>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</si>
  <si>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</si>
  <si>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</si>
  <si>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</si>
  <si>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</si>
  <si>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</si>
  <si>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</si>
  <si>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</si>
  <si>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</si>
  <si>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</si>
  <si>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</si>
  <si>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</si>
  <si>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</si>
  <si>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</si>
  <si>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</si>
  <si>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</si>
  <si>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</si>
  <si>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</si>
  <si>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</si>
  <si>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</si>
  <si>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</si>
  <si>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</si>
  <si>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</si>
  <si>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</si>
  <si>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</si>
  <si>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</si>
  <si>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</si>
  <si>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</si>
  <si>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</si>
  <si>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</si>
  <si>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</si>
  <si>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</si>
  <si>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</si>
  <si>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</si>
  <si>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</si>
  <si>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</si>
  <si>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</si>
  <si>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</si>
  <si>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</si>
  <si>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</si>
  <si>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</si>
  <si>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</si>
  <si>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</si>
  <si>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</si>
  <si>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</si>
  <si>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</si>
  <si>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</si>
  <si>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</si>
  <si>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</si>
  <si>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</si>
  <si>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</si>
  <si>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</si>
  <si>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</si>
  <si>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</si>
  <si>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</si>
  <si>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</si>
  <si>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</si>
  <si>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</si>
  <si>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</si>
  <si>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</si>
  <si>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</si>
  <si>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</si>
  <si>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</si>
  <si>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</si>
  <si>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</si>
  <si>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</si>
  <si>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</si>
  <si>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</si>
  <si>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</si>
  <si>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</si>
  <si>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</si>
  <si>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</si>
  <si>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</si>
  <si>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</si>
  <si>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</si>
  <si>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</si>
  <si>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</si>
  <si>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</si>
  <si>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</si>
  <si>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</si>
  <si>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</si>
  <si>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</si>
  <si>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</si>
  <si>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</si>
  <si>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</si>
  <si>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</si>
  <si>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</si>
  <si>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</si>
  <si>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</si>
  <si>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</si>
  <si>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</si>
  <si>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</si>
  <si>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</si>
  <si>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</si>
  <si>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</si>
  <si>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</si>
  <si>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</si>
  <si>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</si>
  <si>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</si>
  <si>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</si>
  <si>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</si>
  <si>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</si>
  <si>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</si>
  <si>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</si>
  <si>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</si>
  <si>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</si>
  <si>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</si>
  <si>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</si>
  <si>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</si>
  <si>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</si>
  <si>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</si>
  <si>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</si>
  <si>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</si>
  <si>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</si>
  <si>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</si>
  <si>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</si>
  <si>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</si>
  <si>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</si>
  <si>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</si>
  <si>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</si>
  <si>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</si>
  <si>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</si>
  <si>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</si>
  <si>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</si>
  <si>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</si>
  <si>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</si>
  <si>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</si>
  <si>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</si>
  <si>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</si>
  <si>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</si>
  <si>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</si>
  <si>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</si>
  <si>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</si>
  <si>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</si>
  <si>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</si>
  <si>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</si>
  <si>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</si>
  <si>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</si>
  <si>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</si>
  <si>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</si>
  <si>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</si>
  <si>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</si>
  <si>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</si>
  <si>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</si>
  <si>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</si>
  <si>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</si>
  <si>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</si>
  <si>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</si>
  <si>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</si>
  <si>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</si>
  <si>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</si>
  <si>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</si>
  <si>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</si>
  <si>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</si>
  <si>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</si>
  <si>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</si>
  <si>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</si>
  <si>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</si>
  <si>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</si>
  <si>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</si>
  <si>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</si>
  <si>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</si>
  <si>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</si>
  <si>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</si>
  <si>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</si>
  <si>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</si>
  <si>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</si>
  <si>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</si>
  <si>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</si>
  <si>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</si>
  <si>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</si>
  <si>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</si>
  <si>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</si>
  <si>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</si>
  <si>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</si>
  <si>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</si>
  <si>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</si>
  <si>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</si>
  <si>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</si>
  <si>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</si>
  <si>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</si>
  <si>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</si>
  <si>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</si>
  <si>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</si>
  <si>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</si>
  <si>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</si>
  <si>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</si>
  <si>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</si>
  <si>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</si>
  <si>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</si>
  <si>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</si>
  <si>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</si>
  <si>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</si>
  <si>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</si>
  <si>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</si>
  <si>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</si>
  <si>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</si>
  <si>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</si>
  <si>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</si>
  <si>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</si>
  <si>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</si>
  <si>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</si>
  <si>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</si>
  <si>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</si>
  <si>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</si>
  <si>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</si>
  <si>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</si>
  <si>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</si>
  <si>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</si>
  <si>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</si>
  <si>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</si>
  <si>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</si>
  <si>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</si>
  <si>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</si>
  <si>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</si>
  <si>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</si>
  <si>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</si>
  <si>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</si>
  <si>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</si>
  <si>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</si>
  <si>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</si>
  <si>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</si>
  <si>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</si>
  <si>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</si>
  <si>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</si>
  <si>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</si>
  <si>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</si>
  <si>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</si>
  <si>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</si>
  <si>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</si>
  <si>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</si>
  <si>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</si>
  <si>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</si>
  <si>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</si>
  <si>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</si>
  <si>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</si>
  <si>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</si>
  <si>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</si>
  <si>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</si>
  <si>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</si>
  <si>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</si>
  <si>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</si>
  <si>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</si>
  <si>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</si>
  <si>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</si>
  <si>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</si>
  <si>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</si>
  <si>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</si>
  <si>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</si>
  <si>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</si>
  <si>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</si>
  <si>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</si>
  <si>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</si>
  <si>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</si>
  <si>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</si>
  <si>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</si>
  <si>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</si>
  <si>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</si>
  <si>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</si>
  <si>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</si>
  <si>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</si>
  <si>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</si>
  <si>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</si>
  <si>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</si>
  <si>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</si>
  <si>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</si>
  <si>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</si>
  <si>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</si>
  <si>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</si>
  <si>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</si>
  <si>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</si>
  <si>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</si>
  <si>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</si>
  <si>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</si>
  <si>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</si>
  <si>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</si>
  <si>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</si>
  <si>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</si>
  <si>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</si>
  <si>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</si>
  <si>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</si>
  <si>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</si>
  <si>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</si>
  <si>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</si>
  <si>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</si>
  <si>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</si>
  <si>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</si>
  <si>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</si>
  <si>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</si>
  <si>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</si>
  <si>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</si>
  <si>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</si>
  <si>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</si>
  <si>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</si>
  <si>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</si>
  <si>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</si>
  <si>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</si>
  <si>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</si>
  <si>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</si>
  <si>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</si>
  <si>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</si>
  <si>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</si>
  <si>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</si>
  <si>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</si>
  <si>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</si>
  <si>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</si>
  <si>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</si>
  <si>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</si>
  <si>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</si>
  <si>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</si>
  <si>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</si>
  <si>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</si>
  <si>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</si>
  <si>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</si>
  <si>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</si>
  <si>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</si>
  <si>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</si>
  <si>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</si>
  <si>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</si>
  <si>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</si>
  <si>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</si>
  <si>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</si>
  <si>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</si>
  <si>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</si>
  <si>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</si>
  <si>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</si>
  <si>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</si>
  <si>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</si>
  <si>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</si>
  <si>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</si>
  <si>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</si>
  <si>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</si>
  <si>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</si>
  <si>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</si>
  <si>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</si>
  <si>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</si>
  <si>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</si>
  <si>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</si>
  <si>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</si>
  <si>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</si>
  <si>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</si>
  <si>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</si>
  <si>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</si>
  <si>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</si>
  <si>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</si>
  <si>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</si>
  <si>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</si>
  <si>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</si>
  <si>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</si>
  <si>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</si>
  <si>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</si>
  <si>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</si>
  <si>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</si>
  <si>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</si>
  <si>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</si>
  <si>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</si>
  <si>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</si>
  <si>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</si>
  <si>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</si>
  <si>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</si>
  <si>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</si>
  <si>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</si>
  <si>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</si>
  <si>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</si>
  <si>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</si>
  <si>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</si>
  <si>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</si>
  <si>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</si>
  <si>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</si>
  <si>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</si>
  <si>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</si>
  <si>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</si>
  <si>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</si>
  <si>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</si>
  <si>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</si>
  <si>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</si>
  <si>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</si>
  <si>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</si>
  <si>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</si>
  <si>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</si>
  <si>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</si>
  <si>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</si>
  <si>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</si>
  <si>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</si>
  <si>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</si>
  <si>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</si>
  <si>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</si>
  <si>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</si>
  <si>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</si>
  <si>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</si>
  <si>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</si>
  <si>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</si>
  <si>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</si>
  <si>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</si>
  <si>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</si>
  <si>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</si>
  <si>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</si>
  <si>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</si>
  <si>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</si>
  <si>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</si>
  <si>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</si>
  <si>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</si>
  <si>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</si>
  <si>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</si>
  <si>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</si>
  <si>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</si>
  <si>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</si>
  <si>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</si>
  <si>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</si>
  <si>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</si>
  <si>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</si>
  <si>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</si>
  <si>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</si>
  <si>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</si>
  <si>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</si>
  <si>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</si>
  <si>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</si>
  <si>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</si>
  <si>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</si>
  <si>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</si>
  <si>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</si>
  <si>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</si>
  <si>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</si>
  <si>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</si>
  <si>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</si>
  <si>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</si>
  <si>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</si>
  <si>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</si>
  <si>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</si>
  <si>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</si>
  <si>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</si>
  <si>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</si>
  <si>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</si>
  <si>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</si>
  <si>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</si>
  <si>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</si>
  <si>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</si>
  <si>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</si>
  <si>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</si>
  <si>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</si>
  <si>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</si>
  <si>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</si>
  <si>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</si>
  <si>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</si>
  <si>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</si>
  <si>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</si>
  <si>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</si>
  <si>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</si>
  <si>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</si>
  <si>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</si>
  <si>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</si>
  <si>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</si>
  <si>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</si>
  <si>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</si>
  <si>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</si>
  <si>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</si>
  <si>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</si>
  <si>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</si>
  <si>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</si>
  <si>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</si>
  <si>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</si>
  <si>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</si>
  <si>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</si>
  <si>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</si>
  <si>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</si>
  <si>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</si>
  <si>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</si>
  <si>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</si>
  <si>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</si>
  <si>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</si>
  <si>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</si>
  <si>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</si>
  <si>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</si>
  <si>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</si>
  <si>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</si>
  <si>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</si>
  <si>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</si>
  <si>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</si>
  <si>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</si>
  <si>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</si>
  <si>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</si>
  <si>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</si>
  <si>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</si>
  <si>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</si>
  <si>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</si>
  <si>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</si>
  <si>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</si>
  <si>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</si>
  <si>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</si>
  <si>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</si>
  <si>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</si>
  <si>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</si>
  <si>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</si>
  <si>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</si>
  <si>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</si>
  <si>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</si>
  <si>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</si>
  <si>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</si>
  <si>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</si>
  <si>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</si>
  <si>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</si>
  <si>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</si>
  <si>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</si>
  <si>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</si>
  <si>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</si>
  <si>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</si>
  <si>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</si>
  <si>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</si>
  <si>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</si>
  <si>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</si>
  <si>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</si>
  <si>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</si>
  <si>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</si>
  <si>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</si>
  <si>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</si>
  <si>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</si>
  <si>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</si>
  <si>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</si>
  <si>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</si>
  <si>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</si>
  <si>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</si>
  <si>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</si>
  <si>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</si>
  <si>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</si>
  <si>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</si>
  <si>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</si>
  <si>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</si>
  <si>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</si>
  <si>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</si>
  <si>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</si>
  <si>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</si>
  <si>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</si>
  <si>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</si>
  <si>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</si>
  <si>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</si>
  <si>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</si>
  <si>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</si>
  <si>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</si>
  <si>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</si>
  <si>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</si>
  <si>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</si>
  <si>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</si>
  <si>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</si>
  <si>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</si>
  <si>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</si>
  <si>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</si>
  <si>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</si>
  <si>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</si>
  <si>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</si>
  <si>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</si>
  <si>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</si>
  <si>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</si>
  <si>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</si>
  <si>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</si>
  <si>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</si>
  <si>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</si>
  <si>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</si>
  <si>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</si>
  <si>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</si>
  <si>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</si>
  <si>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</si>
  <si>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</si>
  <si>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</si>
  <si>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</si>
  <si>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</si>
  <si>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</si>
  <si>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</si>
  <si>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</si>
  <si>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</si>
  <si>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</si>
  <si>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</si>
  <si>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</si>
  <si>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</si>
  <si>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</si>
  <si>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</si>
  <si>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</si>
  <si>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</si>
  <si>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</si>
  <si>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</si>
  <si>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</si>
  <si>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</si>
  <si>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</si>
  <si>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</si>
  <si>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</si>
  <si>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</si>
  <si>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</si>
  <si>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</si>
  <si>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</si>
  <si>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</si>
  <si>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</si>
  <si>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</si>
  <si>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</si>
  <si>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</si>
  <si>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</si>
  <si>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</si>
  <si>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</si>
  <si>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</si>
  <si>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</si>
  <si>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</si>
  <si>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</si>
  <si>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</si>
  <si>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</si>
  <si>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</si>
  <si>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</si>
  <si>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</si>
  <si>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</si>
  <si>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</si>
  <si>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</si>
  <si>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</si>
  <si>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</si>
  <si>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</si>
  <si>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</si>
  <si>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</si>
  <si>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</si>
  <si>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</si>
  <si>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</si>
  <si>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</si>
  <si>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</si>
  <si>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</si>
  <si>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</si>
  <si>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</si>
  <si>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</si>
  <si>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</si>
  <si>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</si>
  <si>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</si>
  <si>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</si>
  <si>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</si>
  <si>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</si>
  <si>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</si>
  <si>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</si>
  <si>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</si>
  <si>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</si>
  <si>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</si>
  <si>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</si>
  <si>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</si>
  <si>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</si>
  <si>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</si>
  <si>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</si>
  <si>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</si>
  <si>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</si>
  <si>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</si>
  <si>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</si>
  <si>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</si>
  <si>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</si>
  <si>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</si>
  <si>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</si>
  <si>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</si>
  <si>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</si>
  <si>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</si>
  <si>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</si>
  <si>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</si>
  <si>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</si>
  <si>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</si>
  <si>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</si>
  <si>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</si>
  <si>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</si>
  <si>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</si>
  <si>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</si>
  <si>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</si>
  <si>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</si>
  <si>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</si>
  <si>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</si>
  <si>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</si>
  <si>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</si>
  <si>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</si>
  <si>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</si>
  <si>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</si>
  <si>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</si>
  <si>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</si>
  <si>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</si>
  <si>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</si>
  <si>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</si>
  <si>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</si>
  <si>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</si>
  <si>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</si>
  <si>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</si>
  <si>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</si>
  <si>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</si>
  <si>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</si>
  <si>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</si>
  <si>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</si>
  <si>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</si>
  <si>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</si>
  <si>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</si>
  <si>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</si>
  <si>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</si>
  <si>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</si>
  <si>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</si>
  <si>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</si>
  <si>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</si>
  <si>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</si>
  <si>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</si>
  <si>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</si>
  <si>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</si>
  <si>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</si>
  <si>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</si>
  <si>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</si>
  <si>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</si>
  <si>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</si>
  <si>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</si>
  <si>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</si>
  <si>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</si>
  <si>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</si>
  <si>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</si>
  <si>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</si>
  <si>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</si>
  <si>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</si>
  <si>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</si>
  <si>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</si>
  <si>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</si>
  <si>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</si>
  <si>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</si>
  <si>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</si>
  <si>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</si>
  <si>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</si>
  <si>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</si>
  <si>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</si>
  <si>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</si>
  <si>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</si>
  <si>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</si>
  <si>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</si>
  <si>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</si>
  <si>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</si>
  <si>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</si>
  <si>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</si>
  <si>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</si>
  <si>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</si>
  <si>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</si>
  <si>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</si>
  <si>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</si>
  <si>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</si>
  <si>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</si>
  <si>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</si>
  <si>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</si>
  <si>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</si>
  <si>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</si>
  <si>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</si>
  <si>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</si>
  <si>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</si>
  <si>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</si>
  <si>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</si>
  <si>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</si>
  <si>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</si>
  <si>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</si>
  <si>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</si>
  <si>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</si>
  <si>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</si>
  <si>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</si>
  <si>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</si>
  <si>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</si>
  <si>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</si>
  <si>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</si>
  <si>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</si>
  <si>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</si>
  <si>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</si>
  <si>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</si>
  <si>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</si>
  <si>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</si>
  <si>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</si>
  <si>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</si>
  <si>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</si>
  <si>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</si>
  <si>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</si>
  <si>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</si>
  <si>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</si>
  <si>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</si>
  <si>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</si>
  <si>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</si>
  <si>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</si>
  <si>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</si>
  <si>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</si>
  <si>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</si>
  <si>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</si>
  <si>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</si>
  <si>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</si>
  <si>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</si>
  <si>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</si>
  <si>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</si>
  <si>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</si>
  <si>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</si>
  <si>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</si>
  <si>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</si>
  <si>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</si>
  <si>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</si>
  <si>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</si>
  <si>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</si>
  <si>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</si>
  <si>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</si>
  <si>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</si>
  <si>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</si>
  <si>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</si>
  <si>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</si>
  <si>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</si>
  <si>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</si>
  <si>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</si>
  <si>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</si>
  <si>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</si>
  <si>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</si>
  <si>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</si>
  <si>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</si>
  <si>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</si>
  <si>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</si>
  <si>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</si>
  <si>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</si>
  <si>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</si>
  <si>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</si>
  <si>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</si>
  <si>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</si>
  <si>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</si>
  <si>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</si>
  <si>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</si>
  <si>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</si>
  <si>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</si>
  <si>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</si>
  <si>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</si>
  <si>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</si>
  <si>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</si>
  <si>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</si>
  <si>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</si>
  <si>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</si>
  <si>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</si>
  <si>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</si>
  <si>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</si>
  <si>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</si>
  <si>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</si>
  <si>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</si>
  <si>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</si>
  <si>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</si>
  <si>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</si>
  <si>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</si>
  <si>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</si>
  <si>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</si>
  <si>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</si>
  <si>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</si>
  <si>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</si>
  <si>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</si>
  <si>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</si>
  <si>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</si>
  <si>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</si>
  <si>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</si>
  <si>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</si>
  <si>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</si>
  <si>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</si>
  <si>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</si>
  <si>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</si>
  <si>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</si>
  <si>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</si>
  <si>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</si>
  <si>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</si>
  <si>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</si>
  <si>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</si>
  <si>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</si>
  <si>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</si>
  <si>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</si>
  <si>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</si>
  <si>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</si>
  <si>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</si>
  <si>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</si>
  <si>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</si>
  <si>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</si>
  <si>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</si>
  <si>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</si>
  <si>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</si>
  <si>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</si>
  <si>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</si>
  <si>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</si>
  <si>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</si>
  <si>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</si>
  <si>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</si>
  <si>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</si>
  <si>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</si>
  <si>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</si>
  <si>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</si>
  <si>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</si>
  <si>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</si>
  <si>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</si>
  <si>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</si>
  <si>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</si>
  <si>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</si>
  <si>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</si>
  <si>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</si>
  <si>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</si>
  <si>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</si>
  <si>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</si>
  <si>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</si>
  <si>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</si>
  <si>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</si>
  <si>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</si>
  <si>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</si>
  <si>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</si>
  <si>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</si>
  <si>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</si>
  <si>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</si>
  <si>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</si>
  <si>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</si>
  <si>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</si>
  <si>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</si>
  <si>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</si>
  <si>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</si>
  <si>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</si>
  <si>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</si>
  <si>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</si>
  <si>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</si>
  <si>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</si>
  <si>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</si>
  <si>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</si>
  <si>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</si>
  <si>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</si>
  <si>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</si>
  <si>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</si>
  <si>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</si>
  <si>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</si>
  <si>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</si>
  <si>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</si>
  <si>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</si>
  <si>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</si>
  <si>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</si>
  <si>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</si>
  <si>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</si>
  <si>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</si>
  <si>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</si>
  <si>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</si>
  <si>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</si>
  <si>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</si>
  <si>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</si>
  <si>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</si>
  <si>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</si>
  <si>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</si>
  <si>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</si>
  <si>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</si>
  <si>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</si>
  <si>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</si>
  <si>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</si>
  <si>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</si>
  <si>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</si>
  <si>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</si>
  <si>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</si>
  <si>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</si>
  <si>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</si>
  <si>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</si>
  <si>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</si>
  <si>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</si>
  <si>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</si>
  <si>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</si>
  <si>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</si>
  <si>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</si>
  <si>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</si>
  <si>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</si>
  <si>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</si>
  <si>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</si>
  <si>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</si>
  <si>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</si>
  <si>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</si>
  <si>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</si>
  <si>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</si>
  <si>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</si>
  <si>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</si>
  <si>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</si>
  <si>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</si>
  <si>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</si>
  <si>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</si>
  <si>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</si>
  <si>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</si>
  <si>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</si>
  <si>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</si>
  <si>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</si>
  <si>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</si>
  <si>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</si>
  <si>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</si>
  <si>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</si>
  <si>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</si>
  <si>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</si>
  <si>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</si>
  <si>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</si>
  <si>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</si>
  <si>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</si>
  <si>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</si>
  <si>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</si>
  <si>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</si>
  <si>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</si>
  <si>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</si>
  <si>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</si>
  <si>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</si>
  <si>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</si>
  <si>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</si>
  <si>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</si>
  <si>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</si>
  <si>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</si>
  <si>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</si>
  <si>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</si>
  <si>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</si>
  <si>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</si>
  <si>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</si>
  <si>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</si>
  <si>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</si>
  <si>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</si>
  <si>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</si>
  <si>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</si>
  <si>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</si>
  <si>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</si>
  <si>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</si>
  <si>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</si>
  <si>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</si>
  <si>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</si>
  <si>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</si>
  <si>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</si>
  <si>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</si>
  <si>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</si>
  <si>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</si>
  <si>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</si>
  <si>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</si>
  <si>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</si>
  <si>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</si>
  <si>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</si>
  <si>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</si>
  <si>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</si>
  <si>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</si>
  <si>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</si>
  <si>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</si>
  <si>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</si>
  <si>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</si>
  <si>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</si>
  <si>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</si>
  <si>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</si>
  <si>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</si>
  <si>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</si>
  <si>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</si>
  <si>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</si>
  <si>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</si>
  <si>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</si>
  <si>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</si>
  <si>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</si>
  <si>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</si>
  <si>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</si>
  <si>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</si>
  <si>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</si>
  <si>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</si>
  <si>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</si>
  <si>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</si>
  <si>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</si>
  <si>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</si>
  <si>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</si>
  <si>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</si>
  <si>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</si>
  <si>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</si>
  <si>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</si>
  <si>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</si>
  <si>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</si>
  <si>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</si>
  <si>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</si>
  <si>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</si>
  <si>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</si>
  <si>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</si>
  <si>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</si>
  <si>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</si>
  <si>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</si>
  <si>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</si>
  <si>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</si>
  <si>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</si>
  <si>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</si>
  <si>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</si>
  <si>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</si>
  <si>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</si>
  <si>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</si>
  <si>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</si>
  <si>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</si>
  <si>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</si>
  <si>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</si>
  <si>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</si>
  <si>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</si>
  <si>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</si>
  <si>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</si>
  <si>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</si>
  <si>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</si>
  <si>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</si>
  <si>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</si>
  <si>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</si>
  <si>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</si>
  <si>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</si>
  <si>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</si>
  <si>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</si>
  <si>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</si>
  <si>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</si>
  <si>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</si>
  <si>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</si>
  <si>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</si>
  <si>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</si>
  <si>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</si>
  <si>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</si>
  <si>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</si>
  <si>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</si>
  <si>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</si>
  <si>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</si>
  <si>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</si>
  <si>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</si>
  <si>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</si>
  <si>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</si>
  <si>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</si>
  <si>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</si>
  <si>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</si>
  <si>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</si>
  <si>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</si>
  <si>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</si>
  <si>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</si>
  <si>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</si>
  <si>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</si>
  <si>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</si>
  <si>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</si>
  <si>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</si>
  <si>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</si>
  <si>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</si>
  <si>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</si>
  <si>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</si>
  <si>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</si>
  <si>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</si>
  <si>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</si>
  <si>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</si>
  <si>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</si>
  <si>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</si>
  <si>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</si>
  <si>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</si>
  <si>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</si>
  <si>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</si>
  <si>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</si>
  <si>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</si>
  <si>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</si>
  <si>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</si>
  <si>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</si>
  <si>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</si>
  <si>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</si>
  <si>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</si>
  <si>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</si>
  <si>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</si>
  <si>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</si>
  <si>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</si>
  <si>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</si>
  <si>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</si>
  <si>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</si>
  <si>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</si>
  <si>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</si>
  <si>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</si>
  <si>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</si>
  <si>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</si>
  <si>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</si>
  <si>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</si>
  <si>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</si>
  <si>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</si>
  <si>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</si>
  <si>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</si>
  <si>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</si>
  <si>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</si>
  <si>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</si>
  <si>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</si>
  <si>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</si>
  <si>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</si>
  <si>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</si>
  <si>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</si>
  <si>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</si>
  <si>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</si>
  <si>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</si>
  <si>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</si>
  <si>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</si>
  <si>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</si>
  <si>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</si>
  <si>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</si>
  <si>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</si>
  <si>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</si>
  <si>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</si>
  <si>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</si>
  <si>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</si>
  <si>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</si>
  <si>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</si>
  <si>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</si>
  <si>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</si>
  <si>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</si>
  <si>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</si>
  <si>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</si>
  <si>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</si>
  <si>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</si>
  <si>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</si>
  <si>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</si>
  <si>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</si>
  <si>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</si>
  <si>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</si>
  <si>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</si>
  <si>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</si>
  <si>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</si>
  <si>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</si>
  <si>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</si>
  <si>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</si>
  <si>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</si>
  <si>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</si>
  <si>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</si>
  <si>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</si>
  <si>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</si>
  <si>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</si>
  <si>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</si>
  <si>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</si>
  <si>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</si>
  <si>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</si>
  <si>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</si>
  <si>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</si>
  <si>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</si>
  <si>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</si>
  <si>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</si>
  <si>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</si>
  <si>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</si>
  <si>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</si>
  <si>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</si>
  <si>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</si>
  <si>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</si>
  <si>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</si>
  <si>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</si>
  <si>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</si>
  <si>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</si>
  <si>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</si>
  <si>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</si>
  <si>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</si>
  <si>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</si>
  <si>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</si>
  <si>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</si>
  <si>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</si>
  <si>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</si>
  <si>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</si>
  <si>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</si>
  <si>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</si>
  <si>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</si>
  <si>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</si>
  <si>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</si>
  <si>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</si>
  <si>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</si>
  <si>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</si>
  <si>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</si>
  <si>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</si>
  <si>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</si>
  <si>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</si>
  <si>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</si>
  <si>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</si>
  <si>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</si>
  <si>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</si>
  <si>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</si>
  <si>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</si>
  <si>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</si>
  <si>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</si>
  <si>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</si>
  <si>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</si>
  <si>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</si>
  <si>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</si>
  <si>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</si>
  <si>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</si>
  <si>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</si>
  <si>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</si>
  <si>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</si>
  <si>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</si>
  <si>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</si>
  <si>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</si>
  <si>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</si>
  <si>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</si>
  <si>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</si>
  <si>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</si>
  <si>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</si>
  <si>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</si>
  <si>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</si>
  <si>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</si>
  <si>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</si>
  <si>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</si>
  <si>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</si>
  <si>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</si>
  <si>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</si>
  <si>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</si>
  <si>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</si>
  <si>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</si>
  <si>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</si>
  <si>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</si>
  <si>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</si>
  <si>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</si>
  <si>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</si>
  <si>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</si>
  <si>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</si>
  <si>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</si>
  <si>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</si>
  <si>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</si>
  <si>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</si>
  <si>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</si>
  <si>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</si>
  <si>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</si>
  <si>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</si>
  <si>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</si>
  <si>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</si>
  <si>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</si>
  <si>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</si>
  <si>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</si>
  <si>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</si>
  <si>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</si>
  <si>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</si>
  <si>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</si>
  <si>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</si>
  <si>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</si>
  <si>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</si>
  <si>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</si>
  <si>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</si>
  <si>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</si>
  <si>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</si>
  <si>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</si>
  <si>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</si>
  <si>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</si>
  <si>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</si>
  <si>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</si>
  <si>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</si>
  <si>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</si>
  <si>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</si>
  <si>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</si>
  <si>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</si>
  <si>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</si>
  <si>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</si>
  <si>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</si>
  <si>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</si>
  <si>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</si>
  <si>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</si>
  <si>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</si>
  <si>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</si>
  <si>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</si>
  <si>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</si>
  <si>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</si>
  <si>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</si>
  <si>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</si>
  <si>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</si>
  <si>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</si>
  <si>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</si>
  <si>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</si>
  <si>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</si>
  <si>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</si>
  <si>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</si>
  <si>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</si>
  <si>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</si>
  <si>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</si>
  <si>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</si>
  <si>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</si>
  <si>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</si>
  <si>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</si>
  <si>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</si>
  <si>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</si>
  <si>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</si>
  <si>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</si>
  <si>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</si>
  <si>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</si>
  <si>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</si>
  <si>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</si>
  <si>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</si>
  <si>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</si>
  <si>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</si>
  <si>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</si>
  <si>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</si>
  <si>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</si>
  <si>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</si>
  <si>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</si>
  <si>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</si>
  <si>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</si>
  <si>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</si>
  <si>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</si>
  <si>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</si>
  <si>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</si>
  <si>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</si>
  <si>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</si>
  <si>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</si>
  <si>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</si>
  <si>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</si>
  <si>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</si>
  <si>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</si>
  <si>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</si>
  <si>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</si>
  <si>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</si>
  <si>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</si>
  <si>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</si>
  <si>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</si>
  <si>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</si>
  <si>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</si>
  <si>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</si>
  <si>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</si>
  <si>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</si>
  <si>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</si>
  <si>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</si>
  <si>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</si>
  <si>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</si>
  <si>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</si>
  <si>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</si>
  <si>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</si>
  <si>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</si>
  <si>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</si>
  <si>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</si>
  <si>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</si>
  <si>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</si>
  <si>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</si>
  <si>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</si>
  <si>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</si>
  <si>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</si>
  <si>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</si>
  <si>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</si>
  <si>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</si>
  <si>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</si>
  <si>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</si>
  <si>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</si>
  <si>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</si>
  <si>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</si>
  <si>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</si>
  <si>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</si>
  <si>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</si>
  <si>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</si>
  <si>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</si>
  <si>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</si>
  <si>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</si>
  <si>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</si>
  <si>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</si>
  <si>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</si>
  <si>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</si>
  <si>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</si>
  <si>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</si>
  <si>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</si>
  <si>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</si>
  <si>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</si>
  <si>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</si>
  <si>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</si>
  <si>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</si>
  <si>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</si>
  <si>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</si>
  <si>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</si>
  <si>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</si>
  <si>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</si>
  <si>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</si>
  <si>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</si>
  <si>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</si>
  <si>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</si>
  <si>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</si>
  <si>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</si>
  <si>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</si>
  <si>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</si>
  <si>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</si>
  <si>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</si>
  <si>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</si>
  <si>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</si>
  <si>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</si>
  <si>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</si>
  <si>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</si>
  <si>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</si>
  <si>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</si>
  <si>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</si>
  <si>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</si>
  <si>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</si>
  <si>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</si>
  <si>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</si>
  <si>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</si>
  <si>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</si>
  <si>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</si>
  <si>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</si>
  <si>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</si>
  <si>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</si>
  <si>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</si>
  <si>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</si>
  <si>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</si>
  <si>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</si>
  <si>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</si>
  <si>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</si>
  <si>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</si>
  <si>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</si>
  <si>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</si>
  <si>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</si>
  <si>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</si>
  <si>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</si>
  <si>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</si>
  <si>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</si>
  <si>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</si>
  <si>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</si>
  <si>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</si>
  <si>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</si>
  <si>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</si>
  <si>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</si>
  <si>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</si>
  <si>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</si>
  <si>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</si>
  <si>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</si>
  <si>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</si>
  <si>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</si>
  <si>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</si>
  <si>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</si>
  <si>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</si>
  <si>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</si>
  <si>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</si>
  <si>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</si>
  <si>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</si>
  <si>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</si>
  <si>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</si>
  <si>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</si>
  <si>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</si>
  <si>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</si>
  <si>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</si>
  <si>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</si>
  <si>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</si>
  <si>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</si>
  <si>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</si>
  <si>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</si>
  <si>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</si>
  <si>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</si>
  <si>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</si>
  <si>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</si>
  <si>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</si>
  <si>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</si>
  <si>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</si>
  <si>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</si>
  <si>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</si>
  <si>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</si>
  <si>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</si>
  <si>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</si>
  <si>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</si>
  <si>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</si>
  <si>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</si>
  <si>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</si>
  <si>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</si>
  <si>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</si>
  <si>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</si>
  <si>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</si>
  <si>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</si>
  <si>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</si>
  <si>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</si>
  <si>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</si>
  <si>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</si>
  <si>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</si>
  <si>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</si>
  <si>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</si>
  <si>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</si>
  <si>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</si>
  <si>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</si>
  <si>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</si>
  <si>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</si>
  <si>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</si>
  <si>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</si>
  <si>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</si>
  <si>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</si>
  <si>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</si>
  <si>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</si>
  <si>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</si>
  <si>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</si>
  <si>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</si>
  <si>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</si>
  <si>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</si>
  <si>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</si>
  <si>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</si>
  <si>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</si>
  <si>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</si>
  <si>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</si>
  <si>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</si>
  <si>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</si>
  <si>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</si>
  <si>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</si>
  <si>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</si>
  <si>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</si>
  <si>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</si>
  <si>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</si>
  <si>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</si>
  <si>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</si>
  <si>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</si>
  <si>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</si>
  <si>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</si>
  <si>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</si>
  <si>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</si>
  <si>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</si>
  <si>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</si>
  <si>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</si>
  <si>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</si>
  <si>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</si>
  <si>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</si>
  <si>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</si>
  <si>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</si>
  <si>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</si>
  <si>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</si>
  <si>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</si>
  <si>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</si>
  <si>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</si>
  <si>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</si>
  <si>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</si>
  <si>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</si>
  <si>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</si>
  <si>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</si>
  <si>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</si>
  <si>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</si>
  <si>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</si>
  <si>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</si>
  <si>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</si>
  <si>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</si>
  <si>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</si>
  <si>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</si>
  <si>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</si>
  <si>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</si>
  <si>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</si>
  <si>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</si>
  <si>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</si>
  <si>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</si>
  <si>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</si>
  <si>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</si>
  <si>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</si>
  <si>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</si>
  <si>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</si>
  <si>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</si>
  <si>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</si>
  <si>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</si>
  <si>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</si>
  <si>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</si>
  <si>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</si>
  <si>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</si>
  <si>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</si>
  <si>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</si>
  <si>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</si>
  <si>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</si>
  <si>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</si>
  <si>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</si>
  <si>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</si>
  <si>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</si>
  <si>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</si>
  <si>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</si>
  <si>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</si>
  <si>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</si>
  <si>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</si>
  <si>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</si>
  <si>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</si>
  <si>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</si>
  <si>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</si>
  <si>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</si>
  <si>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</si>
  <si>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</si>
  <si>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</si>
  <si>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</si>
  <si>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</si>
  <si>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</si>
  <si>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</si>
  <si>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</si>
  <si>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</si>
  <si>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</si>
  <si>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</si>
  <si>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</si>
  <si>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</si>
  <si>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</si>
  <si>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</si>
  <si>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</si>
  <si>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</si>
  <si>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</si>
  <si>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</si>
  <si>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</si>
  <si>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</si>
  <si>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</si>
  <si>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</si>
  <si>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</si>
  <si>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</si>
  <si>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</si>
  <si>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</si>
  <si>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</si>
  <si>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</si>
  <si>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</si>
  <si>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</si>
  <si>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</si>
  <si>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</si>
  <si>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</si>
  <si>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</si>
  <si>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</si>
  <si>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</si>
  <si>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</si>
  <si>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</si>
  <si>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</si>
  <si>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</si>
  <si>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</si>
  <si>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</si>
  <si>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</si>
  <si>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</si>
  <si>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</si>
  <si>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</si>
  <si>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</si>
  <si>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</si>
  <si>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</si>
  <si>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</si>
  <si>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</si>
  <si>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</si>
  <si>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</si>
  <si>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</si>
  <si>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</si>
  <si>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</si>
  <si>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</si>
  <si>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</si>
  <si>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</si>
  <si>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</si>
  <si>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</si>
  <si>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</si>
  <si>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</si>
  <si>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</si>
  <si>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</si>
  <si>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</si>
  <si>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</si>
  <si>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</si>
  <si>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</si>
  <si>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</si>
  <si>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</si>
  <si>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</si>
  <si>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</si>
  <si>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</si>
  <si>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</si>
  <si>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</si>
  <si>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</si>
  <si>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</si>
  <si>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</si>
  <si>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</si>
  <si>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</si>
  <si>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</si>
  <si>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</si>
  <si>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</si>
  <si>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</si>
  <si>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</si>
  <si>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</si>
  <si>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</si>
  <si>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</si>
  <si>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</si>
  <si>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</si>
  <si>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</si>
  <si>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</si>
  <si>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</si>
  <si>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</si>
  <si>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</si>
  <si>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</si>
  <si>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</si>
  <si>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</si>
  <si>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</si>
  <si>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</si>
  <si>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</si>
  <si>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</si>
  <si>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</si>
  <si>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</si>
  <si>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</si>
  <si>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</si>
  <si>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</si>
  <si>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</si>
  <si>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</si>
  <si>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</si>
  <si>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</si>
  <si>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</si>
  <si>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</si>
  <si>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</si>
  <si>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</si>
  <si>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</si>
  <si>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</si>
  <si>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</si>
  <si>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</si>
  <si>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</si>
  <si>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</si>
  <si>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</si>
  <si>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</si>
  <si>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</si>
  <si>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</si>
  <si>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</si>
  <si>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</si>
  <si>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</si>
  <si>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</si>
  <si>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</si>
  <si>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</si>
  <si>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</si>
  <si>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</si>
  <si>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</si>
  <si>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</si>
  <si>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</si>
  <si>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</si>
  <si>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</si>
  <si>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</si>
  <si>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</si>
  <si>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</si>
  <si>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</si>
  <si>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</si>
  <si>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</si>
  <si>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</si>
  <si>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</si>
  <si>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</si>
  <si>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</si>
  <si>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</si>
  <si>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</si>
  <si>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</si>
  <si>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</si>
  <si>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</si>
  <si>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</si>
  <si>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</si>
  <si>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</si>
  <si>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</si>
  <si>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</si>
  <si>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</si>
  <si>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</si>
  <si>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</si>
  <si>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</si>
  <si>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</si>
  <si>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</si>
  <si>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</si>
  <si>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</si>
  <si>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</si>
  <si>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</si>
  <si>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</si>
  <si>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</si>
  <si>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</si>
  <si>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</si>
  <si>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</si>
  <si>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</si>
  <si>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</si>
  <si>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</si>
  <si>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</si>
  <si>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</si>
  <si>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</si>
  <si>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</si>
  <si>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</si>
  <si>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</si>
  <si>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</si>
  <si>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</si>
  <si>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</si>
  <si>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</si>
  <si>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</si>
  <si>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</si>
  <si>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</si>
  <si>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</si>
  <si>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</si>
  <si>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</si>
  <si>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</si>
  <si>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</si>
  <si>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</si>
  <si>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</si>
  <si>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</si>
  <si>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</si>
  <si>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</si>
  <si>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</si>
  <si>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</si>
  <si>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</si>
  <si>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</si>
  <si>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</si>
  <si>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</si>
  <si>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</si>
  <si>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</si>
  <si>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</si>
  <si>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</si>
  <si>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</si>
  <si>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</si>
  <si>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</si>
  <si>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</si>
  <si>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</si>
  <si>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</si>
  <si>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</si>
  <si>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</si>
  <si>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</si>
  <si>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</si>
  <si>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</si>
  <si>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</si>
  <si>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</si>
  <si>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</si>
  <si>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</si>
  <si>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</si>
  <si>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</si>
  <si>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</si>
  <si>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</si>
  <si>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</si>
  <si>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</si>
  <si>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</si>
  <si>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</si>
  <si>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</si>
  <si>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</si>
  <si>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</si>
  <si>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</si>
  <si>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</si>
  <si>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</si>
  <si>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</si>
  <si>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</si>
  <si>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</si>
  <si>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</si>
  <si>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</si>
  <si>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</si>
  <si>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</si>
  <si>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</si>
  <si>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</si>
  <si>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</si>
  <si>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</si>
  <si>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</si>
  <si>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</si>
  <si>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</si>
  <si>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</si>
  <si>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</si>
  <si>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</si>
  <si>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</si>
  <si>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</si>
  <si>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</si>
  <si>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</si>
  <si>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</si>
  <si>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</si>
  <si>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</si>
  <si>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</si>
  <si>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</si>
  <si>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</si>
  <si>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</si>
  <si>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</si>
  <si>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</si>
  <si>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</si>
  <si>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</si>
  <si>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</si>
  <si>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</si>
  <si>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</si>
  <si>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</si>
  <si>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</si>
  <si>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</si>
  <si>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</si>
  <si>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</si>
  <si>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</si>
  <si>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</si>
  <si>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</si>
  <si>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</si>
  <si>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</si>
  <si>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</si>
  <si>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</si>
  <si>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</si>
  <si>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</si>
  <si>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</si>
  <si>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</si>
  <si>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</si>
  <si>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</si>
  <si>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</si>
  <si>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</si>
  <si>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</si>
  <si>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</si>
  <si>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</si>
  <si>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</si>
  <si>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</si>
  <si>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</si>
  <si>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</si>
  <si>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</si>
  <si>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</si>
  <si>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</si>
  <si>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</si>
  <si>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</si>
  <si>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</si>
  <si>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</si>
  <si>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</si>
  <si>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</si>
  <si>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</si>
  <si>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</si>
  <si>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</si>
  <si>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</si>
  <si>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</si>
  <si>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</si>
  <si>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</si>
  <si>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</si>
  <si>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</si>
  <si>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</si>
  <si>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</si>
  <si>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</si>
  <si>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</si>
  <si>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</si>
  <si>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</si>
  <si>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</si>
  <si>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</si>
  <si>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</si>
  <si>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</si>
  <si>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</si>
  <si>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</si>
  <si>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</si>
  <si>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</si>
  <si>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</si>
  <si>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</si>
  <si>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</si>
  <si>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</si>
  <si>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</si>
  <si>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</si>
  <si>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</si>
  <si>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</si>
  <si>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</si>
  <si>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</si>
  <si>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</si>
  <si>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</si>
  <si>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</si>
  <si>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</si>
  <si>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</si>
  <si>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</si>
  <si>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</si>
  <si>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</si>
  <si>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</si>
  <si>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</si>
  <si>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</si>
  <si>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</si>
  <si>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</si>
  <si>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</si>
  <si>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</si>
  <si>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</si>
  <si>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</si>
  <si>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</si>
  <si>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</si>
  <si>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</si>
  <si>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</si>
  <si>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</si>
  <si>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</si>
  <si>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</si>
  <si>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</si>
  <si>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</si>
  <si>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</si>
  <si>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</si>
  <si>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</si>
  <si>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</si>
  <si>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</si>
  <si>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</si>
  <si>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</si>
  <si>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</si>
  <si>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</si>
  <si>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</si>
  <si>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</si>
  <si>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</si>
  <si>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</si>
  <si>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</si>
  <si>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</si>
  <si>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</si>
  <si>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</si>
  <si>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</si>
  <si>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</si>
  <si>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</si>
  <si>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</si>
  <si>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</si>
  <si>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</si>
  <si>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</si>
  <si>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</si>
  <si>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</si>
  <si>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</si>
  <si>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</si>
  <si>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</si>
  <si>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</si>
  <si>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</si>
  <si>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</si>
  <si>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</si>
  <si>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</si>
  <si>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</si>
  <si>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</si>
  <si>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</si>
  <si>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</si>
  <si>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</si>
  <si>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</si>
  <si>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</si>
  <si>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</si>
  <si>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</si>
  <si>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</si>
  <si>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</si>
  <si>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</si>
  <si>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</si>
  <si>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</si>
  <si>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</si>
  <si>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</si>
  <si>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</si>
  <si>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</si>
  <si>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</si>
  <si>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</si>
  <si>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</si>
  <si>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</si>
  <si>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</si>
  <si>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</si>
  <si>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</si>
  <si>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</si>
  <si>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</si>
  <si>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</si>
  <si>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</si>
  <si>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</si>
  <si>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</si>
  <si>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</si>
  <si>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</si>
  <si>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</si>
  <si>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</si>
  <si>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</si>
  <si>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</si>
  <si>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</si>
  <si>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</si>
  <si>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</si>
  <si>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</si>
  <si>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</si>
  <si>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</si>
  <si>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</si>
  <si>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</si>
  <si>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</si>
  <si>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</si>
  <si>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</si>
  <si>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</si>
  <si>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</si>
  <si>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</si>
  <si>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</si>
  <si>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</si>
  <si>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</si>
  <si>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</si>
  <si>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</si>
  <si>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</si>
  <si>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</si>
  <si>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</si>
  <si>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</si>
  <si>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</si>
  <si>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</si>
  <si>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</si>
  <si>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</si>
  <si>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</si>
  <si>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</si>
  <si>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</si>
  <si>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</si>
  <si>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</si>
  <si>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</si>
  <si>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</si>
  <si>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</si>
  <si>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</si>
  <si>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</si>
  <si>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</si>
  <si>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</si>
  <si>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</si>
  <si>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</si>
  <si>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</si>
  <si>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</si>
  <si>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</si>
  <si>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</si>
  <si>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</si>
  <si>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</si>
  <si>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</si>
  <si>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</si>
  <si>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</si>
  <si>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</si>
  <si>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</si>
  <si>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</si>
  <si>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</si>
  <si>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</si>
  <si>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</si>
  <si>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</si>
  <si>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</si>
  <si>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</si>
  <si>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</si>
  <si>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</si>
  <si>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</si>
  <si>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</si>
  <si>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</si>
  <si>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</si>
  <si>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</si>
  <si>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</si>
  <si>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</si>
  <si>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</si>
  <si>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</si>
  <si>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</si>
  <si>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</si>
  <si>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</si>
  <si>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</si>
  <si>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</si>
  <si>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</si>
  <si>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</si>
  <si>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</si>
  <si>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</si>
  <si>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</si>
  <si>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</si>
  <si>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</si>
  <si>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</si>
  <si>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</si>
  <si>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</si>
  <si>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</si>
  <si>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</si>
  <si>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</si>
  <si>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</si>
  <si>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</si>
  <si>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</si>
  <si>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</si>
  <si>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</si>
  <si>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</si>
  <si>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</si>
  <si>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</si>
  <si>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</si>
  <si>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</si>
  <si>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</si>
  <si>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</si>
  <si>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</si>
  <si>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</si>
  <si>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</si>
  <si>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</si>
  <si>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</si>
  <si>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</si>
  <si>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</si>
  <si>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</si>
  <si>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</si>
  <si>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</si>
  <si>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</si>
  <si>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</si>
  <si>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</si>
  <si>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</si>
  <si>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</si>
  <si>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</si>
  <si>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</si>
  <si>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</si>
  <si>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</si>
  <si>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</si>
  <si>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</si>
  <si>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</si>
  <si>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</si>
  <si>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</si>
  <si>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</si>
  <si>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</si>
  <si>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</si>
  <si>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</si>
  <si>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</si>
  <si>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</si>
  <si>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</si>
  <si>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</si>
  <si>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</si>
  <si>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</si>
  <si>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</si>
  <si>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</si>
  <si>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</si>
  <si>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</si>
  <si>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</si>
  <si>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</si>
  <si>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</si>
  <si>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</si>
  <si>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</si>
  <si>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</si>
  <si>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</si>
  <si>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</si>
  <si>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</si>
  <si>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</si>
  <si>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</si>
  <si>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</si>
  <si>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</si>
  <si>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</si>
  <si>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</si>
  <si>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</si>
  <si>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</si>
  <si>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</si>
  <si>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</si>
  <si>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</si>
  <si>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</si>
  <si>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</si>
  <si>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</si>
  <si>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</si>
  <si>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</si>
  <si>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</si>
  <si>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</si>
  <si>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</si>
  <si>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</si>
  <si>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</si>
  <si>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</si>
  <si>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</si>
  <si>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</si>
  <si>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</si>
  <si>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</si>
  <si>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</si>
  <si>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</si>
  <si>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</si>
  <si>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</si>
  <si>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</si>
  <si>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</si>
  <si>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</si>
  <si>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</si>
  <si>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</si>
  <si>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</si>
  <si>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</si>
  <si>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</si>
  <si>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</si>
  <si>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</si>
  <si>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</si>
  <si>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</si>
  <si>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</si>
  <si>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</si>
  <si>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</si>
  <si>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</si>
  <si>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</si>
  <si>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</si>
  <si>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</si>
  <si>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</si>
  <si>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</si>
  <si>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</si>
  <si>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</si>
  <si>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</si>
  <si>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</si>
  <si>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</si>
  <si>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</si>
  <si>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</si>
  <si>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</si>
  <si>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</si>
  <si>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</si>
  <si>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</si>
  <si>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</si>
  <si>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</si>
  <si>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</si>
  <si>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</si>
  <si>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</si>
  <si>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</si>
  <si>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</si>
  <si>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</si>
  <si>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</si>
  <si>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</si>
  <si>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</si>
  <si>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</si>
  <si>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</si>
  <si>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</si>
  <si>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</si>
  <si>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</si>
  <si>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</si>
  <si>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</si>
  <si>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</si>
  <si>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</si>
  <si>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</si>
  <si>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</si>
  <si>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</si>
  <si>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</si>
  <si>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</si>
  <si>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</si>
  <si>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</si>
  <si>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</si>
  <si>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</si>
  <si>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</si>
  <si>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</si>
  <si>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</si>
  <si>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</si>
  <si>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</si>
  <si>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</si>
  <si>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</si>
  <si>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</si>
  <si>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</si>
  <si>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</si>
  <si>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</si>
  <si>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</si>
  <si>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</si>
  <si>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</si>
  <si>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</si>
  <si>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</si>
  <si>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</si>
  <si>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</si>
  <si>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</si>
  <si>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</si>
  <si>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</si>
  <si>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</si>
  <si>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</si>
  <si>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</si>
  <si>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</si>
  <si>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</si>
  <si>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</si>
  <si>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</si>
  <si>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</si>
  <si>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</si>
  <si>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</si>
  <si>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</si>
  <si>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</si>
  <si>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</si>
  <si>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</si>
  <si>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</si>
  <si>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</si>
  <si>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</si>
  <si>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</si>
  <si>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</si>
  <si>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</si>
  <si>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</si>
  <si>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</si>
  <si>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</si>
  <si>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</si>
  <si>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</si>
  <si>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</si>
  <si>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</si>
  <si>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</si>
  <si>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</si>
  <si>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</si>
  <si>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</si>
  <si>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</si>
  <si>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</si>
  <si>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</si>
  <si>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</si>
  <si>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</si>
  <si>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</si>
  <si>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</si>
  <si>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</si>
  <si>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</si>
  <si>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</si>
  <si>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</si>
  <si>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</si>
  <si>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</si>
  <si>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</si>
  <si>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</si>
  <si>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</si>
  <si>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</si>
  <si>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</si>
  <si>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</si>
  <si>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</si>
  <si>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</si>
  <si>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</si>
  <si>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</si>
  <si>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</si>
  <si>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</si>
  <si>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</si>
  <si>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</si>
  <si>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</si>
  <si>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</si>
  <si>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</si>
  <si>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</si>
  <si>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</si>
  <si>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</si>
  <si>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</si>
  <si>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</si>
  <si>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</si>
  <si>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</si>
  <si>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</si>
  <si>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</si>
  <si>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</si>
  <si>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</si>
  <si>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</si>
  <si>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</si>
  <si>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</si>
  <si>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</si>
  <si>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</si>
  <si>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</si>
  <si>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</si>
  <si>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</si>
  <si>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</si>
  <si>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</si>
  <si>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</si>
  <si>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</si>
  <si>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</si>
  <si>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</si>
  <si>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</si>
  <si>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</si>
  <si>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</si>
  <si>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</si>
  <si>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</si>
  <si>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</si>
  <si>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</si>
  <si>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</si>
  <si>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</si>
  <si>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</si>
  <si>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</si>
  <si>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</si>
  <si>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</si>
  <si>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</si>
  <si>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</si>
  <si>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</si>
  <si>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</si>
  <si>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</si>
  <si>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</si>
  <si>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</si>
  <si>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</si>
  <si>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</si>
  <si>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</si>
  <si>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</si>
  <si>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</si>
  <si>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</si>
  <si>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</si>
  <si>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</si>
  <si>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</si>
  <si>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</si>
  <si>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</si>
  <si>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</si>
  <si>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</si>
  <si>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</si>
  <si>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</si>
  <si>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</si>
  <si>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</si>
  <si>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</si>
  <si>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</si>
  <si>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</si>
  <si>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</si>
  <si>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</si>
  <si>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</si>
  <si>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</si>
  <si>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</si>
  <si>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</si>
  <si>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</si>
  <si>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</si>
  <si>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</si>
  <si>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</si>
  <si>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</si>
  <si>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</si>
  <si>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</si>
  <si>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</si>
  <si>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</si>
  <si>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</si>
  <si>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</si>
  <si>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</si>
  <si>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</si>
  <si>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</si>
  <si>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</si>
  <si>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</si>
  <si>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</si>
  <si>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</si>
  <si>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</si>
  <si>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</si>
  <si>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</si>
  <si>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</si>
  <si>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</si>
  <si>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</si>
  <si>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</si>
  <si>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</si>
  <si>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</si>
  <si>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</si>
  <si>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</si>
  <si>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</si>
  <si>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</si>
  <si>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</si>
  <si>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</si>
  <si>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</si>
  <si>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</si>
  <si>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</si>
  <si>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</si>
  <si>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</si>
  <si>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</si>
  <si>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</si>
  <si>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</si>
  <si>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</si>
  <si>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</si>
  <si>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</si>
  <si>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</si>
  <si>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</si>
  <si>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</si>
  <si>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</si>
  <si>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</si>
  <si>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</si>
  <si>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</si>
  <si>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</si>
  <si>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</si>
  <si>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</si>
  <si>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</si>
  <si>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</si>
  <si>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</si>
  <si>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</si>
  <si>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</si>
  <si>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</si>
  <si>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</si>
  <si>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</si>
  <si>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</si>
  <si>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</si>
  <si>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</si>
  <si>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</si>
  <si>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</si>
  <si>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</si>
  <si>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</si>
  <si>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</si>
  <si>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</si>
  <si>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</si>
  <si>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</si>
  <si>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</si>
  <si>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</si>
  <si>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</si>
  <si>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</si>
  <si>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</si>
  <si>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</si>
  <si>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</si>
  <si>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</si>
  <si>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</si>
  <si>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</si>
  <si>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</si>
  <si>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</si>
  <si>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</si>
  <si>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</si>
  <si>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</si>
  <si>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</si>
  <si>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</si>
  <si>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</si>
  <si>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</si>
  <si>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</si>
  <si>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</si>
  <si>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</si>
  <si>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</si>
  <si>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</si>
  <si>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</si>
  <si>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</si>
  <si>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</si>
  <si>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</si>
  <si>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</si>
  <si>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</si>
  <si>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</si>
  <si>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</si>
  <si>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</si>
  <si>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</si>
  <si>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</si>
  <si>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</si>
  <si>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</si>
  <si>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</si>
  <si>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</si>
  <si>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</si>
  <si>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</si>
  <si>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</si>
  <si>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</si>
  <si>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</si>
  <si>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</si>
  <si>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</si>
  <si>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</si>
  <si>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</si>
  <si>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</si>
  <si>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</si>
  <si>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</si>
  <si>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</si>
  <si>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</si>
  <si>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</si>
  <si>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</si>
  <si>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</si>
  <si>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</si>
  <si>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</si>
  <si>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</si>
  <si>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</si>
  <si>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</si>
  <si>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</si>
  <si>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</si>
  <si>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</si>
  <si>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</si>
  <si>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</si>
  <si>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</si>
  <si>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</si>
  <si>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</si>
  <si>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</si>
  <si>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</si>
  <si>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</si>
  <si>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</si>
  <si>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</si>
  <si>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</si>
  <si>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</si>
  <si>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</si>
  <si>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</si>
  <si>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</si>
  <si>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</si>
  <si>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</si>
  <si>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</si>
  <si>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</si>
  <si>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</si>
  <si>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</si>
  <si>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</si>
  <si>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</si>
  <si>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</si>
  <si>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</si>
  <si>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</si>
  <si>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</si>
  <si>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</si>
  <si>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</si>
  <si>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</si>
  <si>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</si>
  <si>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</si>
  <si>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</si>
  <si>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</si>
  <si>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</si>
  <si>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</si>
  <si>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</si>
  <si>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</si>
  <si>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</si>
  <si>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</si>
  <si>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</si>
  <si>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</si>
  <si>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</si>
  <si>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</si>
  <si>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</si>
  <si>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</si>
  <si>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</si>
  <si>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</si>
  <si>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</si>
  <si>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</si>
  <si>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</si>
  <si>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</si>
  <si>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</si>
  <si>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</si>
  <si>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</si>
  <si>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</si>
  <si>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</si>
  <si>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</si>
  <si>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</si>
  <si>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</si>
  <si>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</si>
  <si>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</si>
  <si>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</si>
  <si>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</si>
  <si>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</si>
  <si>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</si>
  <si>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</si>
  <si>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</si>
  <si>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</si>
  <si>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</si>
  <si>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</si>
  <si>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</si>
  <si>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</si>
  <si>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</si>
  <si>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</si>
  <si>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</si>
  <si>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</si>
  <si>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</si>
  <si>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</si>
  <si>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</si>
  <si>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</si>
  <si>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</si>
  <si>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</si>
  <si>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</si>
  <si>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</si>
  <si>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</si>
  <si>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</si>
  <si>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</si>
  <si>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</si>
  <si>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</si>
  <si>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</si>
  <si>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</si>
  <si>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</si>
  <si>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</si>
  <si>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</si>
  <si>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</si>
  <si>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</si>
  <si>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</si>
  <si>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</si>
  <si>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</si>
  <si>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</si>
  <si>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</si>
  <si>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</si>
  <si>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</si>
  <si>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</si>
  <si>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</si>
  <si>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</si>
  <si>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</si>
  <si>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</si>
  <si>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</si>
  <si>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</si>
  <si>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</si>
  <si>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</si>
  <si>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</si>
  <si>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</si>
  <si>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</si>
  <si>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</si>
  <si>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</si>
  <si>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</si>
  <si>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</si>
  <si>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</si>
  <si>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</si>
  <si>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</si>
  <si>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</si>
  <si>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</si>
  <si>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</si>
  <si>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</si>
  <si>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</si>
  <si>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</si>
  <si>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</si>
  <si>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</si>
  <si>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</si>
  <si>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</si>
  <si>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</si>
  <si>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</si>
  <si>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</si>
  <si>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</si>
  <si>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</si>
  <si>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</si>
  <si>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</si>
  <si>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</si>
  <si>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</si>
  <si>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</si>
  <si>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</si>
  <si>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</si>
  <si>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</si>
  <si>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</si>
  <si>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</si>
  <si>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</si>
  <si>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</si>
  <si>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</si>
  <si>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</si>
  <si>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</si>
  <si>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</si>
  <si>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</si>
  <si>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</si>
  <si>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</si>
  <si>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</si>
  <si>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</si>
  <si>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</si>
  <si>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</si>
  <si>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</si>
  <si>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</si>
  <si>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</si>
  <si>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</si>
  <si>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</si>
  <si>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</si>
  <si>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</si>
  <si>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</si>
  <si>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</si>
  <si>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</si>
  <si>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</si>
  <si>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</si>
  <si>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</si>
  <si>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</si>
  <si>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</si>
  <si>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</si>
  <si>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</si>
  <si>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</si>
  <si>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</si>
  <si>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</si>
  <si>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</si>
  <si>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</si>
  <si>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</si>
  <si>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</si>
  <si>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</si>
  <si>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</si>
  <si>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</si>
  <si>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</si>
  <si>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</si>
  <si>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</si>
  <si>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</si>
  <si>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</si>
  <si>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</si>
  <si>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</si>
  <si>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</si>
  <si>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</si>
  <si>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</si>
  <si>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</si>
  <si>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</si>
  <si>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</si>
  <si>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</si>
  <si>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</si>
  <si>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</si>
  <si>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</si>
  <si>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</si>
  <si>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</si>
  <si>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</si>
  <si>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</si>
  <si>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</si>
  <si>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</si>
  <si>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</si>
  <si>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</si>
  <si>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</si>
  <si>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</si>
  <si>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</si>
  <si>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</si>
  <si>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</si>
  <si>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</si>
  <si>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</si>
  <si>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</si>
  <si>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</si>
  <si>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</si>
  <si>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</si>
  <si>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</si>
  <si>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</si>
  <si>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</si>
  <si>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</si>
  <si>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</si>
  <si>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</si>
  <si>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</si>
  <si>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</si>
  <si>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</si>
  <si>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</si>
  <si>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</si>
  <si>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</si>
  <si>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</si>
  <si>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</si>
  <si>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</si>
  <si>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</si>
  <si>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</si>
  <si>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</si>
  <si>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</si>
  <si>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</si>
  <si>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</si>
  <si>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</si>
  <si>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</si>
  <si>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</si>
  <si>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</si>
  <si>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</si>
  <si>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</si>
  <si>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</si>
  <si>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</si>
  <si>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</si>
  <si>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</si>
  <si>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</si>
  <si>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</si>
  <si>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</si>
  <si>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</si>
  <si>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</si>
  <si>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</si>
  <si>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</si>
  <si>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</si>
  <si>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</si>
  <si>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</si>
  <si>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</si>
  <si>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</si>
  <si>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</si>
  <si>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</si>
  <si>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</si>
  <si>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</si>
  <si>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</si>
  <si>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</si>
  <si>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</si>
  <si>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</si>
  <si>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</si>
  <si>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</si>
  <si>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</si>
  <si>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</si>
  <si>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</si>
  <si>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</si>
  <si>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</si>
  <si>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</si>
  <si>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</si>
  <si>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</si>
  <si>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</si>
  <si>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</si>
  <si>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</si>
  <si>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</si>
  <si>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</si>
  <si>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</si>
  <si>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</si>
  <si>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</si>
  <si>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</si>
  <si>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</si>
  <si>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</si>
  <si>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</si>
  <si>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</si>
  <si>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</si>
  <si>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</si>
  <si>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</si>
  <si>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</si>
  <si>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</si>
  <si>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</si>
  <si>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</si>
  <si>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</si>
  <si>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</si>
  <si>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</si>
  <si>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</si>
  <si>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</si>
  <si>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</si>
  <si>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</si>
  <si>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</si>
  <si>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</si>
  <si>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</si>
  <si>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</si>
  <si>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</si>
  <si>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</si>
  <si>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</si>
  <si>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</si>
  <si>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</si>
  <si>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</si>
  <si>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</si>
  <si>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</si>
  <si>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</si>
  <si>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</si>
  <si>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</si>
  <si>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</si>
  <si>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</si>
  <si>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</si>
  <si>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</si>
  <si>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</si>
  <si>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</si>
  <si>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</si>
  <si>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</si>
  <si>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</si>
  <si>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</si>
  <si>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</si>
  <si>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</si>
  <si>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</si>
  <si>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</si>
  <si>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</si>
  <si>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</si>
  <si>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</si>
  <si>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</si>
  <si>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</si>
  <si>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</si>
  <si>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</si>
  <si>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</si>
  <si>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</si>
  <si>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</si>
  <si>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</si>
  <si>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</si>
  <si>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</si>
  <si>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</si>
  <si>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</si>
  <si>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</si>
  <si>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</si>
  <si>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</si>
  <si>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</si>
  <si>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</si>
  <si>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</si>
  <si>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</si>
  <si>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</si>
  <si>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</si>
  <si>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</si>
  <si>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</si>
  <si>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</si>
  <si>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</si>
  <si>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</si>
  <si>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</si>
  <si>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</si>
  <si>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</si>
  <si>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</si>
  <si>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</si>
  <si>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</si>
  <si>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</si>
  <si>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</si>
  <si>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</si>
  <si>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</si>
  <si>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</si>
  <si>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</si>
  <si>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</si>
  <si>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</si>
  <si>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</si>
  <si>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</si>
  <si>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</si>
  <si>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</si>
  <si>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</si>
  <si>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</si>
  <si>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</si>
  <si>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</si>
  <si>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</si>
  <si>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</si>
  <si>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</si>
  <si>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</si>
  <si>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</si>
  <si>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</si>
  <si>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</si>
  <si>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</si>
  <si>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</si>
  <si>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</si>
  <si>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</si>
  <si>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</si>
  <si>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</si>
  <si>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</si>
  <si>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</si>
  <si>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</si>
  <si>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</si>
  <si>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</si>
  <si>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</si>
  <si>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</si>
  <si>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</si>
  <si>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</si>
  <si>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</si>
  <si>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</si>
  <si>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</si>
  <si>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</si>
  <si>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</si>
  <si>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</si>
  <si>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</si>
  <si>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</si>
  <si>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</si>
  <si>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</si>
  <si>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</si>
  <si>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</si>
  <si>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</si>
  <si>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</si>
  <si>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</si>
  <si>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</si>
  <si>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</si>
  <si>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</si>
  <si>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</si>
  <si>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</si>
  <si>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</si>
  <si>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</si>
  <si>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</si>
  <si>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</si>
  <si>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</si>
  <si>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</si>
  <si>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</si>
  <si>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</si>
  <si>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</si>
  <si>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</si>
  <si>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</si>
  <si>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</si>
  <si>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</si>
  <si>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</si>
  <si>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</si>
  <si>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</si>
  <si>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</si>
  <si>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</si>
  <si>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</si>
  <si>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</si>
  <si>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</si>
  <si>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</si>
  <si>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</si>
  <si>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</si>
  <si>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</si>
  <si>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</si>
  <si>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</si>
  <si>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</si>
  <si>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</si>
  <si>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</si>
  <si>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</si>
  <si>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</si>
  <si>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</si>
  <si>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</si>
  <si>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</si>
  <si>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</si>
  <si>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</si>
  <si>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</si>
  <si>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</si>
  <si>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</si>
  <si>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</si>
  <si>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</si>
  <si>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</si>
  <si>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</si>
  <si>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</si>
  <si>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</si>
  <si>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</si>
  <si>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</si>
  <si>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</si>
  <si>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</si>
  <si>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</si>
  <si>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</si>
  <si>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</si>
  <si>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</si>
  <si>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</si>
  <si>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</si>
  <si>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</si>
  <si>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</si>
  <si>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</si>
  <si>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</si>
  <si>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</si>
  <si>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</si>
  <si>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</si>
  <si>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</si>
  <si>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</si>
  <si>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</si>
  <si>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</si>
  <si>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</si>
  <si>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</si>
  <si>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</si>
  <si>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</si>
  <si>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</si>
  <si>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</si>
  <si>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</si>
  <si>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</si>
  <si>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</si>
  <si>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</si>
  <si>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</si>
  <si>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</si>
  <si>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</si>
  <si>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</si>
  <si>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</si>
  <si>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</si>
  <si>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</si>
  <si>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</si>
  <si>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</si>
  <si>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</si>
  <si>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</si>
  <si>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</si>
  <si>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</si>
  <si>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</si>
  <si>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</si>
  <si>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</si>
  <si>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</si>
  <si>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</si>
  <si>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</si>
  <si>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</si>
  <si>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</si>
  <si>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</si>
  <si>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</si>
  <si>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</si>
  <si>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</si>
  <si>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</si>
  <si>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</si>
  <si>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</si>
  <si>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</si>
  <si>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</si>
  <si>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</si>
  <si>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</si>
  <si>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</si>
  <si>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</si>
  <si>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</si>
  <si>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</si>
  <si>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</si>
  <si>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</si>
  <si>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</si>
  <si>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</si>
  <si>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</si>
  <si>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</si>
  <si>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</si>
  <si>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</si>
  <si>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</si>
  <si>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</si>
  <si>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</si>
  <si>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</si>
  <si>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</si>
  <si>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</si>
  <si>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</si>
  <si>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</si>
  <si>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</si>
  <si>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</si>
  <si>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</si>
  <si>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</si>
  <si>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</si>
  <si>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</si>
  <si>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</si>
  <si>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</si>
  <si>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</si>
  <si>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</si>
  <si>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</si>
  <si>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</si>
  <si>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</si>
  <si>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</si>
  <si>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</si>
  <si>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</si>
  <si>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</si>
  <si>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</si>
  <si>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</si>
  <si>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</si>
  <si>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</si>
  <si>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</si>
  <si>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</si>
  <si>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</si>
  <si>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</si>
  <si>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</si>
  <si>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</si>
  <si>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</si>
  <si>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</si>
  <si>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</si>
  <si>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</si>
  <si>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</si>
  <si>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</si>
  <si>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</si>
  <si>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</si>
  <si>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</si>
  <si>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</si>
  <si>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</si>
  <si>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</si>
  <si>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</si>
  <si>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</si>
  <si>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</si>
  <si>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</si>
  <si>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</si>
  <si>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</si>
  <si>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</si>
  <si>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</si>
  <si>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</si>
  <si>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</si>
  <si>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</si>
  <si>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</si>
  <si>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</si>
  <si>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</si>
  <si>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</si>
  <si>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</si>
  <si>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</si>
  <si>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</si>
  <si>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</si>
  <si>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</si>
  <si>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</si>
  <si>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</si>
  <si>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</si>
  <si>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</si>
  <si>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</si>
  <si>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</si>
  <si>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</si>
  <si>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</si>
  <si>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</si>
  <si>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</si>
  <si>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</si>
  <si>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</si>
  <si>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</si>
  <si>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</si>
  <si>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</si>
  <si>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</si>
  <si>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</si>
  <si>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</si>
  <si>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</si>
  <si>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</si>
  <si>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</si>
  <si>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</si>
  <si>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</si>
  <si>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</si>
  <si>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</si>
  <si>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</si>
  <si>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</si>
  <si>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</si>
  <si>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</si>
  <si>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</si>
  <si>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</si>
  <si>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</si>
  <si>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</si>
  <si>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</si>
  <si>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</si>
  <si>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</si>
  <si>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</si>
  <si>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</si>
  <si>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</si>
  <si>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</si>
  <si>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</si>
  <si>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</si>
  <si>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</si>
  <si>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</si>
  <si>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</si>
  <si>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</si>
  <si>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</si>
  <si>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</si>
  <si>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</si>
  <si>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</si>
  <si>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</si>
  <si>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</si>
  <si>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</si>
  <si>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</si>
  <si>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</si>
  <si>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</si>
  <si>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</si>
  <si>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</si>
  <si>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</si>
  <si>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</si>
  <si>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</si>
  <si>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</si>
  <si>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</si>
  <si>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</si>
  <si>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</si>
  <si>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</si>
  <si>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</si>
  <si>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</si>
  <si>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</si>
  <si>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</si>
  <si>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</si>
  <si>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</si>
  <si>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</si>
  <si>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</si>
  <si>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</si>
  <si>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</si>
  <si>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</si>
  <si>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</si>
  <si>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</si>
  <si>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</si>
  <si>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</si>
  <si>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</si>
  <si>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</si>
  <si>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</si>
  <si>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</si>
  <si>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</si>
  <si>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</si>
  <si>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</si>
  <si>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</si>
  <si>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</si>
  <si>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</si>
  <si>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</si>
  <si>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</si>
  <si>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</si>
  <si>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</si>
  <si>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</si>
  <si>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</si>
  <si>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</si>
  <si>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</si>
  <si>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</si>
  <si>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</si>
  <si>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</si>
  <si>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</si>
  <si>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</si>
  <si>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</si>
  <si>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</si>
  <si>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</si>
  <si>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</si>
  <si>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</si>
  <si>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</si>
  <si>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</si>
  <si>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</si>
  <si>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</si>
  <si>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</si>
  <si>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</si>
  <si>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</si>
  <si>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</si>
  <si>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</si>
  <si>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</si>
  <si>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</si>
  <si>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</si>
  <si>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</si>
  <si>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</si>
  <si>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</si>
  <si>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</si>
  <si>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</si>
  <si>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</si>
  <si>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</si>
  <si>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</si>
  <si>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</si>
  <si>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</si>
  <si>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</si>
  <si>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</si>
  <si>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</si>
  <si>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</si>
  <si>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</si>
  <si>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</si>
  <si>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</si>
  <si>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</si>
  <si>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</si>
  <si>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</si>
  <si>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</si>
  <si>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</si>
  <si>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</si>
  <si>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</si>
  <si>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</si>
  <si>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</si>
  <si>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</si>
  <si>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</si>
  <si>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</si>
  <si>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</si>
  <si>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</si>
  <si>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</si>
  <si>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</si>
  <si>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</si>
  <si>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</si>
  <si>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</si>
  <si>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</si>
  <si>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</si>
  <si>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</si>
  <si>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</si>
  <si>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</si>
  <si>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</si>
  <si>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</si>
  <si>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</si>
  <si>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</si>
  <si>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</si>
  <si>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</si>
  <si>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</si>
  <si>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</si>
  <si>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</si>
  <si>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</si>
  <si>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</si>
  <si>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</si>
  <si>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</si>
  <si>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</si>
  <si>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</si>
  <si>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</si>
  <si>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</si>
  <si>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</si>
  <si>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</si>
  <si>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</si>
  <si>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</si>
  <si>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</si>
  <si>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</si>
  <si>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</si>
  <si>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</si>
  <si>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</si>
  <si>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</si>
  <si>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</si>
  <si>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</si>
  <si>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</si>
  <si>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</si>
  <si>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</si>
  <si>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</si>
  <si>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</si>
  <si>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</si>
  <si>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</si>
  <si>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</si>
  <si>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</si>
  <si>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</si>
  <si>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</si>
  <si>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</si>
  <si>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</si>
  <si>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</si>
  <si>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</si>
  <si>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</si>
  <si>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</si>
  <si>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</si>
  <si>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</si>
  <si>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</si>
  <si>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</si>
  <si>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</si>
  <si>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</si>
  <si>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</si>
  <si>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</si>
  <si>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</si>
  <si>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</si>
  <si>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</si>
  <si>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</si>
  <si>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</si>
  <si>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</si>
  <si>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</si>
  <si>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</si>
  <si>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</si>
  <si>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</si>
  <si>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</si>
  <si>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</si>
  <si>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</si>
  <si>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</si>
  <si>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</si>
  <si>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</si>
  <si>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</si>
  <si>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</si>
  <si>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</si>
  <si>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</si>
  <si>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</si>
  <si>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</si>
  <si>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</si>
  <si>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</si>
  <si>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</si>
  <si>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</si>
  <si>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</si>
  <si>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</si>
  <si>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</si>
  <si>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</si>
  <si>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</si>
  <si>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</si>
  <si>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</si>
  <si>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</si>
  <si>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</si>
  <si>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</si>
  <si>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</si>
  <si>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</si>
  <si>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</si>
  <si>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</si>
  <si>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</si>
  <si>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</si>
  <si>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</si>
  <si>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</si>
  <si>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</si>
  <si>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</si>
  <si>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</si>
  <si>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</si>
  <si>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</si>
  <si>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</si>
  <si>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</si>
  <si>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</si>
  <si>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</si>
  <si>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</si>
  <si>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</si>
  <si>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</si>
  <si>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</si>
  <si>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</si>
  <si>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</si>
  <si>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</si>
  <si>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</si>
  <si>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</si>
  <si>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</si>
  <si>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</si>
  <si>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</si>
  <si>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</si>
  <si>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</si>
  <si>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</si>
  <si>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</si>
  <si>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</si>
  <si>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</si>
  <si>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</si>
  <si>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</si>
  <si>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</si>
  <si>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</si>
  <si>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</si>
  <si>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</si>
  <si>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</si>
  <si>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</si>
  <si>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</si>
  <si>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</si>
  <si>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</si>
  <si>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</si>
  <si>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</si>
  <si>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</si>
  <si>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</si>
  <si>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</si>
  <si>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</si>
  <si>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</si>
  <si>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</si>
  <si>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</si>
  <si>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</si>
  <si>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</si>
  <si>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</si>
  <si>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</si>
  <si>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</si>
  <si>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</si>
  <si>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</si>
  <si>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</si>
  <si>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</si>
  <si>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</si>
  <si>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</si>
  <si>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</si>
  <si>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</si>
  <si>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</si>
  <si>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</si>
  <si>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</si>
  <si>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</si>
  <si>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</si>
  <si>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</si>
  <si>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</si>
  <si>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</si>
  <si>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</si>
  <si>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</si>
  <si>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</si>
  <si>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</si>
  <si>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</si>
  <si>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</si>
  <si>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</si>
  <si>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</si>
  <si>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</si>
  <si>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</si>
  <si>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</si>
  <si>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</si>
  <si>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</si>
  <si>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</si>
  <si>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</si>
  <si>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</si>
  <si>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</si>
  <si>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</si>
  <si>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</si>
  <si>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</si>
  <si>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</si>
  <si>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</si>
  <si>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</si>
  <si>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</si>
  <si>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</si>
  <si>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</si>
  <si>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</si>
  <si>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</si>
  <si>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</si>
  <si>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</si>
  <si>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</si>
  <si>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</si>
  <si>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</si>
  <si>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</si>
  <si>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</si>
  <si>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</si>
  <si>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</si>
  <si>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</si>
  <si>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</si>
  <si>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</si>
  <si>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</si>
  <si>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</si>
  <si>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</si>
  <si>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</si>
  <si>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</si>
  <si>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</si>
  <si>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</si>
  <si>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</si>
  <si>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</si>
  <si>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</si>
  <si>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</si>
  <si>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</si>
  <si>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</si>
  <si>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</si>
  <si>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</si>
  <si>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</si>
  <si>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</si>
  <si>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</si>
  <si>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</si>
  <si>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</si>
  <si>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</si>
  <si>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</si>
  <si>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</si>
  <si>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</si>
  <si>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</si>
  <si>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</si>
  <si>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</si>
  <si>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</si>
  <si>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</si>
  <si>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</si>
  <si>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</si>
  <si>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</si>
  <si>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</si>
  <si>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</si>
  <si>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</si>
  <si>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</si>
  <si>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</si>
  <si>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</si>
  <si>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</si>
  <si>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</si>
  <si>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</si>
  <si>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</si>
  <si>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</si>
  <si>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</si>
  <si>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</si>
  <si>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</si>
  <si>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</si>
  <si>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</si>
  <si>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</si>
  <si>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</si>
  <si>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</si>
  <si>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</si>
  <si>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</si>
  <si>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</si>
  <si>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</si>
  <si>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</si>
  <si>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</si>
  <si>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</si>
  <si>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</si>
  <si>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</si>
  <si>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</si>
  <si>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</si>
  <si>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</si>
  <si>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</si>
  <si>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</si>
  <si>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</si>
  <si>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</si>
  <si>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</si>
  <si>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</si>
  <si>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</si>
  <si>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</si>
  <si>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</si>
  <si>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</si>
  <si>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</si>
  <si>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</si>
  <si>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</si>
  <si>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</si>
  <si>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</si>
  <si>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</si>
  <si>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</si>
  <si>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</si>
  <si>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</si>
  <si>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</si>
  <si>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</si>
  <si>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</si>
  <si>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</si>
  <si>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</si>
  <si>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</si>
  <si>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</si>
  <si>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</si>
  <si>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</si>
  <si>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</si>
  <si>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</si>
  <si>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</si>
  <si>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</si>
  <si>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</si>
  <si>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</si>
  <si>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</si>
  <si>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</si>
  <si>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</si>
  <si>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</si>
  <si>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</si>
  <si>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</si>
  <si>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</si>
  <si>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</si>
  <si>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</si>
  <si>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</si>
  <si>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</si>
  <si>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</si>
  <si>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</si>
  <si>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</si>
  <si>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</si>
  <si>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</si>
  <si>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</si>
  <si>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</si>
  <si>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</si>
  <si>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</si>
  <si>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</si>
  <si>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</si>
  <si>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</si>
  <si>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</si>
  <si>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</si>
  <si>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</si>
  <si>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</si>
  <si>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</si>
  <si>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</si>
  <si>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</si>
  <si>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</si>
  <si>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</si>
  <si>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</si>
  <si>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</si>
  <si>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</si>
  <si>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</si>
  <si>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</si>
  <si>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</si>
  <si>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</si>
  <si>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</si>
  <si>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</si>
  <si>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</si>
  <si>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</si>
  <si>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</si>
  <si>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</si>
  <si>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</si>
  <si>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</si>
  <si>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</si>
  <si>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</si>
  <si>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</si>
  <si>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</si>
  <si>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</si>
  <si>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</si>
  <si>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</si>
  <si>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</si>
  <si>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</si>
  <si>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</si>
  <si>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</si>
  <si>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</si>
  <si>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</si>
  <si>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</si>
  <si>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</si>
  <si>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</si>
  <si>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</si>
  <si>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</si>
  <si>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</si>
  <si>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</si>
  <si>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</si>
  <si>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</si>
  <si>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</si>
  <si>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</si>
  <si>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</si>
  <si>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</si>
  <si>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</si>
  <si>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</si>
  <si>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</si>
  <si>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</si>
  <si>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</si>
  <si>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</si>
  <si>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</si>
  <si>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</si>
  <si>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</si>
  <si>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</si>
  <si>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</si>
  <si>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</si>
  <si>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</si>
  <si>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</si>
  <si>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</si>
  <si>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</si>
  <si>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</si>
  <si>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</si>
  <si>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</si>
  <si>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</si>
  <si>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</si>
  <si>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</si>
  <si>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</si>
  <si>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</si>
  <si>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</si>
  <si>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</si>
  <si>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</si>
  <si>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</si>
  <si>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</si>
  <si>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</si>
  <si>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</si>
  <si>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</si>
  <si>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</si>
  <si>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</si>
  <si>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</si>
  <si>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</si>
  <si>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</si>
  <si>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</si>
  <si>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</si>
  <si>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</si>
  <si>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</si>
  <si>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</si>
  <si>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</si>
  <si>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</si>
  <si>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</si>
  <si>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</si>
  <si>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</si>
  <si>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</si>
  <si>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</si>
  <si>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</si>
  <si>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</si>
  <si>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</si>
  <si>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</si>
  <si>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</si>
  <si>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</si>
  <si>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</si>
  <si>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</si>
  <si>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</si>
  <si>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</si>
  <si>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</si>
  <si>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</si>
  <si>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</si>
  <si>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</si>
  <si>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</si>
  <si>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</si>
  <si>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</si>
  <si>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</si>
  <si>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</si>
  <si>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</si>
  <si>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</si>
  <si>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</si>
  <si>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</si>
  <si>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</si>
  <si>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</si>
  <si>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</si>
  <si>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</si>
  <si>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</si>
  <si>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</si>
  <si>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</si>
  <si>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</si>
  <si>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</si>
  <si>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</si>
  <si>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</si>
  <si>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</si>
  <si>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</si>
  <si>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</si>
  <si>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</si>
  <si>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</si>
  <si>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</si>
  <si>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</si>
  <si>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</si>
  <si>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</si>
  <si>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</si>
  <si>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</si>
  <si>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</si>
  <si>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</si>
  <si>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</si>
  <si>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</si>
  <si>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</si>
  <si>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</si>
  <si>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</si>
  <si>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</si>
  <si>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</si>
  <si>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</si>
  <si>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</si>
  <si>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</si>
  <si>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</si>
  <si>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</si>
  <si>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</si>
  <si>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</si>
  <si>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</si>
  <si>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</si>
  <si>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</si>
  <si>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</si>
  <si>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</si>
  <si>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</si>
  <si>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</si>
  <si>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</si>
  <si>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</si>
  <si>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</si>
  <si>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</si>
  <si>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</si>
  <si>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</si>
  <si>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</si>
  <si>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</si>
  <si>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</si>
  <si>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</si>
  <si>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</si>
  <si>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</si>
  <si>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</si>
  <si>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</si>
  <si>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</si>
  <si>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</si>
  <si>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</si>
  <si>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</si>
  <si>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</si>
  <si>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</si>
  <si>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</si>
  <si>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</si>
  <si>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</si>
  <si>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</si>
  <si>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</si>
  <si>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</si>
  <si>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</si>
  <si>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</si>
  <si>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</si>
  <si>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</si>
  <si>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</si>
  <si>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</si>
  <si>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</si>
  <si>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</si>
  <si>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</si>
  <si>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</si>
  <si>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</si>
  <si>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</si>
  <si>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</si>
  <si>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</si>
  <si>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</si>
  <si>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</si>
  <si>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</si>
  <si>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</si>
  <si>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</si>
  <si>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</si>
  <si>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</si>
  <si>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</si>
  <si>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</si>
  <si>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</si>
  <si>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</si>
  <si>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</si>
  <si>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</si>
  <si>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</si>
  <si>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</si>
  <si>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</si>
  <si>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</si>
  <si>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</si>
  <si>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</si>
  <si>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</si>
  <si>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</si>
  <si>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</si>
  <si>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</si>
  <si>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</si>
  <si>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</si>
  <si>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</si>
  <si>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</si>
  <si>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</si>
  <si>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</si>
  <si>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</si>
  <si>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</si>
  <si>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</si>
  <si>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</si>
  <si>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</si>
  <si>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</si>
  <si>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</si>
  <si>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</si>
  <si>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</si>
  <si>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</si>
  <si>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</si>
  <si>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</si>
  <si>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</si>
  <si>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</si>
  <si>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</si>
  <si>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</si>
  <si>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</si>
  <si>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</si>
  <si>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</si>
  <si>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</si>
  <si>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</si>
  <si>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</si>
  <si>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</si>
  <si>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</si>
  <si>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</si>
  <si>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</si>
  <si>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</si>
  <si>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</si>
  <si>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</si>
  <si>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</si>
  <si>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</si>
  <si>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</si>
  <si>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</si>
  <si>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</si>
  <si>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</si>
  <si>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</si>
  <si>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</si>
  <si>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</si>
  <si>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</si>
  <si>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</si>
  <si>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</si>
  <si>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</si>
  <si>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</si>
  <si>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</si>
  <si>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</si>
  <si>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</si>
  <si>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</si>
  <si>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</si>
  <si>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</si>
  <si>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</si>
  <si>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</si>
  <si>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</si>
  <si>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</si>
  <si>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</si>
  <si>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</si>
  <si>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</si>
  <si>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</si>
  <si>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</si>
  <si>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</si>
  <si>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</si>
  <si>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</si>
  <si>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</si>
  <si>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</si>
  <si>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</si>
  <si>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</si>
  <si>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</si>
  <si>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</si>
  <si>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</si>
  <si>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</si>
  <si>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</si>
  <si>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</si>
  <si>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</si>
  <si>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</si>
  <si>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</si>
  <si>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</si>
  <si>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</si>
  <si>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</si>
  <si>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</si>
  <si>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</si>
  <si>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</si>
  <si>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</si>
  <si>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</si>
  <si>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</si>
  <si>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</si>
  <si>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</si>
  <si>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</si>
  <si>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</si>
  <si>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</si>
  <si>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</si>
  <si>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</si>
  <si>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</si>
  <si>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</si>
  <si>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</si>
  <si>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</si>
  <si>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</si>
  <si>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</si>
  <si>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</si>
  <si>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</si>
  <si>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</si>
  <si>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</si>
  <si>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</si>
  <si>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</si>
  <si>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</si>
  <si>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</si>
  <si>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</si>
  <si>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</si>
  <si>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</si>
  <si>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</si>
  <si>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</si>
  <si>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</si>
  <si>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</si>
  <si>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</si>
  <si>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</si>
  <si>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</si>
  <si>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</si>
  <si>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</si>
  <si>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</si>
  <si>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</si>
  <si>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</si>
  <si>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</si>
  <si>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</si>
  <si>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</si>
  <si>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</si>
  <si>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</si>
  <si>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</si>
  <si>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</si>
  <si>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</si>
  <si>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</si>
  <si>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</si>
  <si>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</si>
  <si>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</si>
  <si>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</si>
  <si>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</si>
  <si>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</si>
  <si>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</si>
  <si>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</si>
  <si>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</si>
  <si>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</si>
  <si>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</si>
  <si>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</si>
  <si>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</si>
  <si>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</si>
  <si>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</si>
  <si>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</si>
  <si>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</si>
  <si>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</si>
  <si>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</si>
  <si>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</si>
  <si>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</si>
  <si>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</si>
  <si>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</si>
  <si>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</si>
  <si>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</si>
  <si>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</si>
  <si>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</si>
  <si>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</si>
  <si>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</si>
  <si>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</si>
  <si>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</si>
  <si>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</si>
  <si>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</si>
  <si>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</si>
  <si>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</si>
  <si>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</si>
  <si>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</si>
  <si>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</si>
  <si>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</si>
  <si>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</si>
  <si>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</si>
  <si>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</si>
  <si>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</si>
  <si>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</si>
  <si>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</si>
  <si>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</si>
  <si>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</si>
  <si>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</si>
  <si>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</si>
  <si>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</si>
  <si>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</si>
  <si>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</si>
  <si>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</si>
  <si>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</si>
  <si>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</si>
  <si>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</si>
  <si>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</si>
  <si>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</si>
  <si>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</si>
  <si>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</si>
  <si>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</si>
  <si>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</si>
  <si>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</si>
  <si>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</si>
  <si>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</si>
  <si>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</si>
  <si>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</si>
  <si>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</si>
  <si>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</si>
  <si>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</si>
  <si>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</si>
  <si>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</si>
  <si>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</si>
  <si>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</si>
  <si>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</si>
  <si>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</si>
  <si>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</si>
  <si>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</si>
  <si>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</si>
  <si>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</si>
  <si>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</si>
  <si>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</si>
  <si>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</si>
  <si>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</si>
  <si>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</si>
  <si>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</si>
  <si>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</si>
  <si>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</si>
  <si>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</si>
  <si>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</si>
  <si>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</si>
  <si>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</si>
  <si>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</si>
  <si>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</si>
  <si>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</si>
  <si>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</si>
  <si>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</si>
  <si>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</si>
  <si>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</si>
  <si>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</si>
  <si>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</si>
  <si>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</si>
  <si>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</si>
  <si>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</si>
  <si>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</si>
  <si>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</si>
  <si>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</si>
  <si>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</si>
  <si>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</si>
  <si>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</si>
  <si>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</si>
  <si>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</si>
  <si>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</si>
  <si>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</si>
  <si>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</si>
  <si>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</si>
  <si>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</si>
  <si>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</si>
  <si>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</si>
  <si>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</si>
  <si>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</si>
  <si>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</si>
  <si>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</si>
  <si>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</si>
  <si>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</si>
  <si>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</si>
  <si>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</si>
  <si>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</si>
  <si>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</si>
  <si>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</si>
  <si>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</si>
  <si>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</si>
  <si>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</si>
  <si>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</si>
  <si>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</si>
  <si>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</si>
  <si>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</si>
  <si>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</si>
  <si>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</si>
  <si>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</si>
  <si>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</si>
  <si>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</si>
  <si>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</si>
  <si>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</si>
  <si>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</si>
  <si>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</si>
  <si>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</si>
  <si>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</si>
  <si>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</si>
  <si>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</si>
  <si>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</si>
  <si>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</si>
  <si>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</si>
  <si>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</si>
  <si>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</si>
  <si>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</si>
  <si>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</si>
  <si>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</si>
  <si>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</si>
  <si>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</si>
  <si>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</si>
  <si>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</si>
  <si>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</si>
  <si>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</si>
  <si>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</si>
  <si>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</si>
  <si>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</si>
  <si>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</si>
  <si>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</si>
  <si>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</si>
  <si>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</si>
  <si>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</si>
  <si>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</si>
  <si>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</si>
  <si>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</si>
  <si>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</si>
  <si>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</si>
  <si>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</si>
  <si>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</si>
  <si>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</si>
  <si>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</si>
  <si>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</si>
  <si>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</si>
  <si>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</si>
  <si>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</si>
  <si>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</si>
  <si>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</si>
  <si>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</si>
  <si>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</si>
  <si>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</si>
  <si>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</si>
  <si>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</si>
  <si>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</si>
  <si>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</si>
  <si>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</si>
  <si>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</si>
  <si>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</si>
  <si>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</si>
  <si>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</si>
  <si>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</si>
  <si>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</si>
  <si>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</si>
  <si>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</si>
  <si>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</si>
  <si>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</si>
  <si>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</si>
  <si>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</si>
  <si>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</si>
  <si>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</si>
  <si>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</si>
  <si>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</si>
  <si>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</si>
  <si>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</si>
  <si>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</si>
  <si>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</si>
  <si>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</si>
  <si>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</si>
  <si>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</si>
  <si>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</si>
  <si>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</si>
  <si>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</si>
  <si>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</si>
  <si>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</si>
  <si>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</si>
  <si>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</si>
  <si>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</si>
  <si>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</si>
  <si>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</si>
  <si>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</si>
  <si>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</si>
  <si>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</si>
  <si>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</si>
  <si>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</si>
  <si>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</si>
  <si>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</si>
  <si>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</si>
  <si>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</si>
  <si>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</si>
  <si>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</si>
  <si>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</si>
  <si>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</si>
  <si>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</si>
  <si>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</si>
  <si>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</si>
  <si>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</si>
  <si>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</si>
  <si>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</si>
  <si>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</si>
  <si>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</si>
  <si>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</si>
  <si>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</si>
  <si>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</si>
  <si>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</si>
  <si>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</si>
  <si>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</si>
  <si>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</si>
  <si>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</si>
  <si>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</si>
  <si>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</si>
  <si>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</si>
  <si>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</si>
  <si>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</si>
  <si>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</si>
  <si>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</si>
  <si>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</si>
  <si>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</si>
  <si>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</si>
  <si>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</si>
  <si>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</si>
  <si>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</si>
  <si>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</si>
  <si>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</si>
  <si>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</si>
  <si>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</si>
  <si>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</si>
  <si>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</si>
  <si>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</si>
  <si>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</si>
  <si>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</si>
  <si>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</si>
  <si>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</si>
  <si>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</si>
  <si>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</si>
  <si>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</si>
  <si>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</si>
  <si>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</si>
  <si>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</si>
  <si>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</si>
  <si>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</si>
  <si>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</si>
  <si>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</si>
  <si>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</si>
  <si>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</si>
  <si>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</si>
  <si>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</si>
  <si>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</si>
  <si>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</si>
  <si>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</si>
  <si>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</si>
  <si>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</si>
  <si>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</si>
  <si>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</si>
  <si>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</si>
  <si>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</si>
  <si>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</si>
  <si>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</si>
  <si>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</si>
  <si>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</si>
  <si>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</si>
  <si>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</si>
  <si>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</si>
  <si>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</si>
  <si>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</si>
  <si>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</si>
  <si>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</si>
  <si>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</si>
  <si>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</si>
  <si>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</si>
  <si>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</si>
  <si>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</si>
  <si>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</si>
  <si>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</si>
  <si>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</si>
  <si>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</si>
  <si>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</si>
  <si>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</si>
  <si>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</si>
  <si>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</si>
  <si>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</si>
  <si>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</si>
  <si>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</si>
  <si>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</si>
  <si>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</si>
  <si>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</si>
  <si>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</si>
  <si>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</si>
  <si>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</si>
  <si>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</si>
  <si>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</si>
  <si>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</si>
  <si>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</si>
  <si>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</si>
  <si>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</si>
  <si>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</si>
  <si>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</si>
  <si>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</si>
  <si>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</si>
  <si>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</si>
  <si>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</si>
  <si>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</si>
  <si>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</si>
  <si>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</si>
  <si>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</si>
  <si>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</si>
  <si>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</si>
  <si>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</si>
  <si>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</si>
  <si>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</si>
  <si>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</si>
  <si>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</si>
  <si>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</si>
  <si>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</si>
  <si>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</si>
  <si>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</si>
  <si>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</si>
  <si>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</si>
  <si>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</si>
  <si>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</si>
  <si>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</si>
  <si>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</si>
  <si>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</si>
  <si>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</si>
  <si>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</si>
  <si>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</si>
  <si>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</si>
  <si>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</si>
  <si>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</si>
  <si>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</si>
  <si>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</si>
  <si>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</si>
  <si>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</si>
  <si>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</si>
  <si>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</si>
  <si>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</si>
  <si>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</si>
  <si>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</si>
  <si>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</si>
  <si>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</si>
  <si>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</si>
  <si>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</si>
  <si>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</si>
  <si>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</si>
  <si>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</si>
  <si>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</si>
  <si>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</si>
  <si>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</si>
  <si>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</si>
  <si>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</si>
  <si>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</si>
  <si>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</si>
  <si>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</si>
  <si>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</si>
  <si>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</si>
  <si>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</si>
  <si>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</si>
  <si>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</si>
  <si>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</si>
  <si>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</si>
  <si>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</si>
  <si>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</si>
  <si>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</si>
  <si>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</si>
  <si>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</si>
  <si>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</si>
  <si>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</si>
  <si>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</si>
  <si>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</si>
  <si>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</si>
  <si>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</si>
  <si>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</si>
  <si>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</si>
  <si>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</si>
  <si>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</si>
  <si>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</si>
  <si>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</si>
  <si>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</si>
  <si>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</si>
  <si>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</si>
  <si>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</si>
  <si>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</si>
  <si>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</si>
  <si>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</si>
  <si>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</si>
  <si>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</si>
  <si>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</si>
  <si>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</si>
  <si>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</si>
  <si>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</si>
  <si>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</si>
  <si>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</si>
  <si>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</si>
  <si>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</si>
  <si>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</si>
  <si>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</si>
  <si>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</si>
  <si>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</si>
  <si>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</si>
  <si>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</si>
  <si>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</si>
  <si>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</si>
  <si>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</si>
  <si>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</si>
  <si>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</si>
  <si>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</si>
  <si>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</si>
  <si>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</si>
  <si>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</si>
  <si>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</si>
  <si>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</si>
  <si>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</si>
  <si>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</si>
  <si>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</si>
  <si>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</si>
  <si>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</si>
  <si>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</si>
  <si>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</si>
  <si>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</si>
  <si>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</si>
  <si>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</si>
  <si>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</si>
  <si>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</si>
  <si>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</si>
  <si>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</si>
  <si>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</si>
  <si>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</si>
  <si>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</si>
  <si>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</si>
  <si>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</si>
  <si>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</si>
  <si>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</si>
  <si>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</si>
  <si>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</si>
  <si>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</si>
  <si>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</si>
  <si>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</si>
  <si>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</si>
  <si>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</si>
  <si>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</si>
  <si>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</si>
  <si>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</si>
  <si>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</si>
  <si>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</si>
  <si>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</si>
  <si>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</si>
  <si>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</si>
  <si>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</si>
  <si>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</si>
  <si>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</si>
  <si>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</si>
  <si>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</si>
  <si>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</si>
  <si>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</si>
  <si>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</si>
  <si>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</si>
  <si>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</si>
  <si>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</si>
  <si>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</si>
  <si>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</si>
  <si>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</si>
  <si>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</si>
  <si>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</si>
  <si>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</si>
  <si>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</si>
  <si>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</si>
  <si>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</si>
  <si>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</si>
  <si>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</si>
  <si>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</si>
  <si>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</si>
  <si>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</si>
  <si>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</si>
  <si>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</si>
  <si>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</si>
  <si>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</si>
  <si>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</si>
  <si>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</si>
  <si>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</si>
  <si>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</si>
  <si>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</si>
  <si>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</si>
  <si>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</si>
  <si>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</si>
  <si>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</si>
  <si>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</si>
  <si>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</si>
  <si>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</si>
  <si>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</si>
  <si>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</si>
  <si>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</si>
  <si>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</si>
  <si>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</si>
  <si>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</si>
  <si>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</si>
  <si>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</si>
  <si>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</si>
  <si>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</si>
  <si>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</si>
  <si>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</si>
  <si>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</si>
  <si>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</si>
  <si>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</si>
  <si>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</si>
  <si>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</si>
  <si>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</si>
  <si>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</si>
  <si>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</si>
  <si>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</si>
  <si>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</si>
  <si>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</si>
  <si>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</si>
  <si>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</si>
  <si>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</si>
  <si>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</si>
  <si>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</si>
  <si>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</si>
  <si>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</si>
  <si>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</si>
  <si>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</si>
  <si>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</si>
  <si>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</si>
  <si>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</si>
  <si>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</si>
  <si>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</si>
  <si>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</si>
  <si>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</si>
  <si>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</si>
  <si>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</si>
  <si>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</si>
  <si>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</si>
  <si>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</si>
  <si>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</si>
  <si>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</si>
  <si>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</si>
  <si>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</si>
  <si>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</si>
  <si>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</si>
  <si>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</si>
  <si>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</si>
  <si>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</si>
  <si>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</si>
  <si>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</si>
  <si>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</si>
  <si>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</si>
  <si>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</si>
  <si>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</si>
  <si>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</si>
  <si>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</si>
  <si>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</si>
  <si>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</si>
  <si>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</si>
  <si>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</si>
  <si>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</si>
  <si>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</si>
  <si>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</si>
  <si>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</si>
  <si>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</si>
  <si>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</si>
  <si>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</si>
  <si>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</si>
  <si>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</si>
  <si>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</si>
  <si>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</si>
  <si>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</si>
  <si>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</si>
  <si>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</si>
  <si>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</si>
  <si>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</si>
  <si>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</si>
  <si>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</si>
  <si>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</si>
  <si>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</si>
  <si>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</si>
  <si>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</si>
  <si>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</si>
  <si>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</si>
  <si>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</si>
  <si>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</si>
  <si>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</si>
  <si>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</si>
  <si>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</si>
  <si>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</si>
  <si>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</si>
  <si>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</si>
  <si>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</si>
  <si>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</si>
  <si>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</si>
  <si>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</si>
  <si>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</si>
  <si>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</si>
  <si>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</si>
  <si>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</si>
  <si>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</si>
  <si>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</si>
  <si>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</si>
  <si>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</si>
  <si>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</si>
  <si>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</si>
  <si>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</si>
  <si>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</si>
  <si>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</si>
  <si>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</si>
  <si>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</si>
  <si>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</si>
  <si>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</si>
  <si>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</si>
  <si>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</si>
  <si>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</si>
  <si>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</si>
  <si>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</si>
  <si>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</si>
  <si>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</si>
  <si>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</si>
  <si>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</si>
  <si>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</si>
  <si>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</si>
  <si>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</si>
  <si>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</si>
  <si>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</si>
  <si>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</si>
  <si>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</si>
  <si>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</si>
  <si>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</si>
  <si>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</si>
  <si>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</si>
  <si>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</si>
  <si>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</si>
  <si>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</si>
  <si>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</si>
  <si>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</si>
  <si>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</si>
  <si>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</si>
  <si>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</si>
  <si>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</si>
  <si>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</si>
  <si>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</si>
  <si>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</si>
  <si>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</si>
  <si>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</si>
  <si>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</si>
  <si>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</si>
  <si>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</si>
  <si>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</si>
  <si>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</si>
  <si>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</si>
  <si>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</si>
  <si>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</si>
  <si>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</si>
  <si>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</si>
  <si>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</si>
  <si>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</si>
  <si>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</si>
  <si>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</si>
  <si>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</si>
  <si>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</si>
  <si>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</si>
  <si>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</si>
  <si>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</si>
  <si>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</si>
  <si>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</si>
  <si>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</si>
  <si>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</si>
  <si>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</si>
  <si>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</si>
  <si>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</si>
  <si>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</si>
  <si>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</si>
  <si>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</si>
  <si>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</si>
  <si>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</si>
  <si>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</si>
  <si>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</si>
  <si>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</si>
  <si>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</si>
  <si>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</si>
  <si>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</si>
  <si>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</si>
  <si>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</si>
  <si>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</si>
  <si>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</si>
  <si>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</si>
  <si>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</si>
  <si>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</si>
  <si>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</si>
  <si>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</si>
  <si>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</si>
  <si>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</si>
  <si>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</si>
  <si>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</si>
  <si>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</si>
  <si>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</si>
  <si>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</si>
  <si>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</si>
  <si>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</si>
  <si>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</si>
  <si>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</si>
  <si>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</si>
  <si>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</si>
  <si>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</si>
  <si>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</si>
  <si>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</si>
  <si>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</si>
  <si>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</si>
  <si>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</si>
  <si>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</si>
  <si>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</si>
  <si>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</si>
  <si>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</si>
  <si>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</si>
  <si>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</si>
  <si>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</si>
  <si>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</si>
  <si>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</si>
  <si>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</si>
  <si>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</si>
  <si>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</si>
  <si>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</si>
  <si>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</si>
  <si>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</si>
  <si>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</si>
  <si>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</si>
  <si>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</si>
  <si>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</si>
  <si>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</si>
  <si>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</si>
  <si>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</si>
  <si>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</si>
  <si>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</si>
  <si>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</si>
  <si>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</si>
  <si>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</si>
  <si>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</si>
  <si>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</si>
  <si>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</si>
  <si>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</si>
  <si>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</si>
  <si>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</si>
  <si>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</si>
  <si>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</si>
  <si>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</si>
  <si>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</si>
  <si>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</si>
  <si>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</si>
  <si>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</si>
  <si>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</si>
  <si>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</si>
  <si>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</si>
  <si>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</si>
  <si>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</si>
  <si>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</si>
  <si>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</si>
  <si>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</si>
  <si>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</si>
  <si>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</si>
  <si>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</si>
  <si>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</si>
  <si>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</si>
  <si>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</si>
  <si>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</si>
  <si>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</si>
  <si>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</si>
  <si>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</si>
  <si>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</si>
  <si>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</si>
  <si>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</si>
  <si>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</si>
  <si>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</si>
  <si>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</si>
  <si>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</si>
  <si>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</si>
  <si>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</si>
  <si>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</si>
  <si>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</si>
  <si>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</si>
  <si>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</si>
  <si>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</si>
  <si>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</si>
  <si>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</si>
  <si>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</si>
  <si>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</si>
  <si>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</si>
  <si>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</si>
  <si>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</si>
  <si>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</si>
  <si>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</si>
  <si>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</si>
  <si>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</si>
  <si>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</si>
  <si>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</si>
  <si>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</si>
  <si>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</si>
  <si>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</si>
  <si>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</si>
  <si>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</si>
  <si>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</si>
  <si>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</si>
  <si>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</si>
  <si>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</si>
  <si>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</si>
  <si>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</si>
  <si>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</si>
  <si>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</si>
  <si>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</si>
  <si>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</si>
  <si>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</si>
  <si>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</si>
  <si>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</si>
  <si>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</si>
  <si>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</si>
  <si>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</si>
  <si>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</si>
  <si>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</si>
  <si>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</si>
  <si>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</si>
  <si>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</si>
  <si>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</si>
  <si>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</si>
  <si>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</si>
  <si>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</si>
  <si>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</si>
  <si>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</si>
  <si>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</si>
  <si>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</si>
  <si>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</si>
  <si>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</si>
  <si>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</si>
  <si>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</si>
  <si>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</si>
  <si>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</si>
  <si>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</si>
  <si>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</si>
  <si>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</si>
  <si>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</si>
  <si>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</si>
  <si>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</si>
  <si>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</si>
  <si>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</si>
  <si>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</si>
  <si>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</si>
  <si>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</si>
  <si>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</si>
  <si>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</si>
  <si>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</si>
  <si>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</si>
  <si>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</si>
  <si>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</si>
  <si>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</si>
  <si>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</si>
  <si>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</si>
  <si>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</si>
  <si>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</si>
  <si>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</si>
  <si>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</si>
  <si>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</si>
  <si>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</si>
  <si>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</si>
  <si>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</si>
  <si>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</si>
  <si>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</si>
  <si>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</si>
  <si>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</si>
  <si>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</si>
  <si>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</si>
  <si>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</si>
  <si>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</si>
  <si>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</si>
  <si>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</si>
  <si>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</si>
  <si>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</si>
  <si>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</si>
  <si>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</si>
  <si>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</si>
  <si>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</si>
  <si>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</si>
  <si>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</si>
  <si>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</si>
  <si>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</si>
  <si>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</si>
  <si>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</si>
  <si>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</si>
  <si>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</si>
  <si>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</si>
  <si>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</si>
  <si>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</si>
  <si>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</si>
  <si>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</si>
  <si>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</si>
  <si>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</si>
  <si>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</si>
  <si>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</si>
  <si>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</si>
  <si>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</si>
  <si>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</si>
  <si>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</si>
  <si>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</si>
  <si>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</si>
  <si>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</si>
  <si>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</si>
  <si>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</si>
  <si>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</si>
  <si>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</si>
  <si>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</si>
  <si>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</si>
  <si>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</si>
  <si>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</si>
  <si>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</si>
  <si>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</si>
  <si>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</si>
  <si>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</si>
  <si>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</si>
  <si>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</si>
  <si>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</si>
  <si>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</si>
  <si>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</si>
  <si>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</si>
  <si>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</si>
  <si>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</si>
  <si>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</si>
  <si>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</si>
  <si>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</si>
  <si>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</si>
  <si>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</si>
  <si>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</si>
  <si>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</si>
  <si>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</si>
  <si>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</si>
  <si>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</si>
  <si>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</si>
  <si>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</si>
  <si>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</si>
  <si>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</si>
  <si>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</si>
  <si>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</si>
  <si>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</si>
  <si>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</si>
  <si>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</si>
  <si>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</si>
  <si>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</si>
  <si>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</si>
  <si>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</si>
  <si>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</si>
  <si>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</si>
  <si>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</si>
  <si>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</si>
  <si>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</si>
  <si>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</si>
  <si>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</si>
  <si>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</si>
  <si>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</si>
  <si>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</si>
  <si>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</si>
  <si>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</si>
  <si>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</si>
  <si>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</si>
  <si>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</si>
  <si>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</si>
  <si>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</si>
  <si>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</si>
  <si>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</si>
  <si>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</si>
  <si>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</si>
  <si>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</si>
  <si>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</si>
  <si>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</si>
  <si>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</si>
  <si>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</si>
  <si>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</si>
  <si>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</si>
  <si>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</si>
  <si>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</si>
  <si>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</si>
  <si>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</si>
  <si>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</si>
  <si>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</si>
  <si>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</si>
  <si>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</si>
  <si>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</si>
  <si>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</si>
  <si>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</si>
  <si>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</si>
  <si>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</si>
  <si>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</si>
  <si>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</si>
  <si>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</si>
  <si>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</si>
  <si>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</si>
  <si>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</si>
  <si>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</si>
  <si>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</si>
  <si>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</si>
  <si>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</si>
  <si>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</si>
  <si>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</si>
  <si>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</si>
  <si>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</si>
  <si>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</si>
  <si>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</si>
  <si>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</si>
  <si>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</si>
  <si>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</si>
  <si>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</si>
  <si>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</si>
  <si>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</si>
  <si>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</si>
  <si>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</si>
  <si>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</si>
  <si>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</si>
  <si>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</si>
  <si>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</si>
  <si>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</si>
  <si>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</si>
  <si>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</si>
  <si>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</si>
  <si>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</si>
  <si>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</si>
  <si>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</si>
  <si>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</si>
  <si>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</si>
  <si>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</si>
  <si>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</si>
  <si>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</si>
  <si>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</si>
  <si>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</si>
  <si>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</si>
  <si>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</si>
  <si>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</si>
  <si>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</si>
  <si>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</si>
  <si>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</si>
  <si>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</si>
  <si>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</si>
  <si>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</si>
  <si>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</si>
  <si>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</si>
  <si>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</si>
  <si>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</si>
  <si>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</si>
  <si>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</si>
  <si>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</si>
  <si>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</si>
  <si>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</si>
  <si>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</si>
  <si>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</si>
  <si>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</si>
  <si>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</si>
  <si>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</si>
  <si>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</si>
  <si>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</si>
  <si>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</si>
  <si>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</si>
  <si>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</si>
  <si>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</si>
  <si>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</si>
  <si>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</si>
  <si>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</si>
  <si>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</si>
  <si>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</si>
  <si>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</si>
  <si>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</si>
  <si>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</si>
  <si>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</si>
  <si>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</si>
  <si>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</si>
  <si>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</si>
  <si>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</si>
  <si>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</si>
  <si>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</si>
  <si>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</si>
  <si>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</si>
  <si>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</si>
  <si>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</si>
  <si>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</si>
  <si>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</si>
  <si>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</si>
  <si>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</si>
  <si>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</si>
  <si>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</si>
  <si>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</si>
  <si>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</si>
  <si>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</si>
  <si>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</si>
  <si>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</si>
  <si>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</si>
  <si>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</si>
  <si>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</si>
  <si>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</si>
  <si>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</si>
  <si>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</si>
  <si>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</si>
  <si>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</si>
  <si>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</si>
  <si>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</si>
  <si>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</si>
  <si>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</si>
  <si>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</si>
  <si>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</si>
  <si>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</si>
  <si>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</si>
  <si>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</si>
  <si>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</si>
  <si>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</si>
  <si>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</si>
  <si>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</si>
  <si>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</si>
  <si>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</si>
  <si>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</si>
  <si>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</si>
  <si>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</si>
  <si>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</si>
  <si>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</si>
  <si>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</si>
  <si>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</si>
  <si>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</si>
  <si>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</si>
  <si>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</si>
  <si>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</si>
  <si>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</si>
  <si>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</si>
  <si>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</si>
  <si>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</si>
  <si>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</si>
  <si>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</si>
  <si>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</si>
  <si>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</si>
  <si>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</si>
  <si>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</si>
  <si>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</si>
  <si>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</si>
  <si>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</si>
  <si>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</si>
  <si>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</si>
  <si>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</si>
  <si>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</si>
  <si>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</si>
  <si>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</si>
  <si>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</si>
  <si>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</si>
  <si>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</si>
  <si>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</si>
  <si>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</si>
  <si>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</si>
  <si>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</si>
  <si>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</si>
  <si>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</si>
  <si>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</si>
  <si>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</si>
  <si>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</si>
  <si>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</si>
  <si>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</si>
  <si>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</si>
  <si>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</si>
  <si>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</si>
  <si>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</si>
  <si>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</si>
  <si>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</si>
  <si>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</si>
  <si>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</si>
  <si>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</si>
  <si>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</si>
  <si>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</si>
  <si>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</si>
  <si>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</si>
  <si>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</si>
  <si>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</si>
  <si>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</si>
  <si>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</si>
  <si>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</si>
  <si>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</si>
  <si>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</si>
  <si>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</si>
  <si>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</si>
  <si>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</si>
  <si>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</si>
  <si>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</si>
  <si>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</si>
  <si>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</si>
  <si>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</si>
  <si>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</si>
  <si>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</si>
  <si>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</si>
  <si>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</si>
  <si>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</si>
  <si>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</si>
  <si>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</si>
  <si>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</si>
  <si>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</si>
  <si>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</si>
  <si>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</si>
  <si>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</si>
  <si>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</si>
  <si>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</si>
  <si>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</si>
  <si>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</si>
  <si>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</si>
  <si>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</si>
  <si>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</si>
  <si>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</si>
  <si>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</si>
  <si>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</si>
  <si>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</si>
  <si>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</si>
  <si>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</si>
  <si>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</si>
  <si>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</si>
  <si>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</si>
  <si>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</si>
  <si>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</si>
  <si>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</si>
  <si>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</si>
  <si>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</si>
  <si>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</si>
  <si>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</si>
  <si>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</si>
  <si>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</si>
  <si>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</si>
  <si>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</si>
  <si>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</si>
  <si>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</si>
  <si>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</si>
  <si>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</si>
  <si>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</si>
  <si>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</si>
  <si>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</si>
  <si>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</si>
  <si>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</si>
  <si>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</si>
  <si>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</si>
  <si>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</si>
  <si>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</si>
  <si>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</si>
  <si>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</si>
  <si>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</si>
  <si>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</si>
  <si>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</si>
  <si>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</si>
  <si>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</si>
  <si>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</si>
  <si>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</si>
  <si>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</si>
  <si>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</si>
  <si>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</si>
  <si>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</si>
  <si>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</si>
  <si>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</si>
  <si>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</si>
  <si>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</si>
  <si>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</si>
  <si>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</si>
  <si>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</si>
  <si>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</si>
  <si>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</si>
  <si>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</si>
  <si>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</si>
  <si>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</si>
  <si>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</si>
  <si>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</si>
  <si>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</si>
  <si>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</si>
  <si>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</si>
  <si>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</si>
  <si>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</si>
  <si>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</si>
  <si>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</si>
  <si>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</si>
  <si>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</si>
  <si>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</si>
  <si>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</si>
  <si>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</si>
  <si>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</si>
  <si>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</si>
  <si>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</si>
  <si>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</si>
  <si>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</si>
  <si>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</si>
  <si>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</si>
  <si>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</si>
  <si>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</si>
  <si>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</si>
  <si>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</si>
  <si>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</si>
  <si>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</si>
  <si>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</si>
  <si>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</si>
  <si>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</si>
  <si>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</si>
  <si>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</si>
  <si>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</si>
  <si>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</si>
  <si>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</si>
  <si>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</si>
  <si>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</si>
  <si>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</si>
  <si>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</si>
  <si>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</si>
  <si>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</si>
  <si>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</si>
  <si>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</si>
  <si>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</si>
  <si>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</si>
  <si>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</si>
  <si>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</si>
  <si>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</si>
  <si>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</si>
  <si>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</si>
  <si>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</si>
  <si>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</si>
  <si>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</si>
  <si>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</si>
  <si>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</si>
  <si>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</si>
  <si>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</si>
  <si>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</si>
  <si>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</si>
  <si>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</si>
  <si>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</si>
  <si>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</si>
  <si>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</si>
  <si>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</si>
  <si>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</si>
  <si>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</si>
  <si>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</si>
  <si>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</si>
  <si>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</si>
  <si>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</si>
  <si>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</si>
  <si>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</si>
  <si>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</si>
  <si>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</si>
  <si>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</si>
  <si>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</si>
  <si>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</si>
  <si>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</si>
  <si>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</si>
  <si>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</si>
  <si>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</si>
  <si>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</si>
  <si>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</si>
  <si>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</si>
  <si>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</si>
  <si>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</si>
  <si>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</si>
  <si>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</si>
  <si>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</si>
  <si>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</si>
  <si>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</si>
  <si>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</si>
  <si>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</si>
  <si>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</si>
  <si>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</si>
  <si>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</si>
  <si>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</si>
  <si>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</si>
  <si>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</si>
  <si>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</si>
  <si>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</si>
  <si>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</si>
  <si>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</si>
  <si>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</si>
  <si>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</si>
  <si>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</si>
  <si>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</si>
  <si>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</si>
  <si>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</si>
  <si>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</si>
  <si>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</si>
  <si>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</si>
  <si>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</si>
  <si>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</si>
  <si>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</si>
  <si>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</si>
  <si>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</si>
  <si>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</si>
  <si>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</si>
  <si>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</si>
  <si>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</si>
  <si>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</si>
  <si>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</si>
  <si>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</si>
  <si>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</si>
  <si>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</si>
  <si>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</si>
  <si>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</si>
  <si>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</si>
  <si>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</si>
  <si>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</si>
  <si>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</si>
  <si>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</si>
  <si>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</si>
  <si>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</si>
  <si>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</si>
  <si>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</si>
  <si>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</si>
  <si>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</si>
  <si>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</si>
  <si>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</si>
  <si>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</si>
  <si>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</si>
  <si>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</si>
  <si>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</si>
  <si>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</si>
  <si>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</si>
  <si>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</si>
  <si>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</si>
  <si>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</si>
  <si>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</si>
  <si>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</si>
  <si>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</si>
  <si>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</si>
  <si>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</si>
  <si>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</si>
  <si>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</si>
  <si>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</si>
  <si>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</si>
  <si>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</si>
  <si>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</si>
  <si>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</si>
  <si>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</si>
  <si>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</si>
  <si>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</si>
  <si>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</si>
  <si>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</si>
  <si>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</si>
  <si>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</si>
  <si>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</si>
  <si>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</si>
  <si>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</si>
  <si>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</si>
  <si>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</si>
  <si>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</si>
  <si>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</si>
  <si>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</si>
  <si>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</si>
  <si>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</si>
  <si>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</si>
  <si>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</si>
  <si>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</si>
  <si>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</si>
  <si>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</si>
  <si>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</si>
  <si>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</si>
  <si>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</si>
  <si>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</si>
  <si>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</si>
  <si>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</si>
  <si>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</si>
  <si>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</si>
  <si>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</si>
  <si>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</si>
  <si>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</si>
  <si>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</si>
  <si>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</si>
  <si>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</si>
  <si>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</si>
  <si>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</si>
  <si>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</si>
  <si>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</si>
  <si>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</si>
  <si>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</si>
  <si>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</si>
  <si>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</si>
  <si>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</si>
  <si>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</si>
  <si>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</si>
  <si>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</si>
  <si>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</si>
  <si>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</si>
  <si>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</si>
  <si>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</si>
  <si>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</si>
  <si>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</si>
  <si>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</si>
  <si>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</si>
  <si>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</si>
  <si>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</si>
  <si>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</si>
  <si>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</si>
  <si>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</si>
  <si>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</si>
  <si>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</si>
  <si>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</si>
  <si>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</si>
  <si>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</si>
  <si>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</si>
  <si>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</si>
  <si>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</si>
  <si>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</si>
  <si>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</si>
  <si>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</si>
  <si>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</si>
  <si>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</si>
  <si>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</si>
  <si>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</si>
  <si>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</si>
  <si>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</si>
  <si>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</si>
  <si>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</si>
  <si>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</si>
  <si>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</si>
  <si>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</si>
  <si>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</si>
  <si>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</si>
  <si>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</si>
  <si>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</si>
  <si>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</si>
  <si>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</si>
  <si>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</si>
  <si>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</si>
  <si>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</si>
  <si>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</si>
  <si>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</si>
  <si>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</si>
  <si>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</si>
  <si>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</si>
  <si>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</si>
  <si>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</si>
  <si>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</si>
  <si>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</si>
  <si>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</si>
  <si>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</si>
  <si>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</si>
  <si>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</si>
  <si>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</si>
  <si>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</si>
  <si>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</si>
  <si>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</si>
  <si>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</si>
  <si>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</si>
  <si>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</si>
  <si>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</si>
  <si>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</si>
  <si>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</si>
  <si>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</si>
  <si>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</si>
  <si>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</si>
  <si>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</si>
  <si>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</si>
  <si>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</si>
  <si>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</si>
  <si>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</si>
  <si>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</si>
  <si>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</si>
  <si>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</si>
  <si>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</si>
  <si>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</si>
  <si>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</si>
  <si>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</si>
  <si>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</si>
  <si>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</si>
  <si>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</si>
  <si>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</si>
  <si>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</si>
  <si>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</si>
  <si>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</si>
  <si>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</si>
  <si>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</si>
  <si>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</si>
  <si>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</si>
  <si>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</si>
  <si>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</si>
  <si>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</si>
  <si>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</si>
  <si>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</si>
  <si>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</si>
  <si>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</si>
  <si>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</si>
  <si>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</si>
  <si>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</si>
  <si>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</si>
  <si>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</si>
  <si>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</si>
  <si>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</si>
  <si>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</si>
  <si>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</si>
  <si>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</si>
  <si>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</si>
  <si>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</si>
  <si>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</si>
  <si>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</si>
  <si>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</si>
  <si>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</si>
  <si>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</si>
  <si>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</si>
  <si>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</si>
  <si>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</si>
  <si>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</si>
  <si>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</si>
  <si>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</si>
  <si>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</si>
  <si>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</si>
  <si>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</si>
  <si>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</si>
  <si>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</si>
  <si>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</si>
  <si>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</si>
  <si>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</si>
  <si>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</si>
  <si>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</si>
  <si>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</si>
  <si>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</si>
  <si>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</si>
  <si>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</si>
  <si>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</si>
  <si>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</si>
  <si>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</si>
  <si>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</si>
  <si>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</si>
  <si>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</si>
  <si>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</si>
  <si>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</si>
  <si>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</si>
  <si>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</si>
  <si>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</si>
  <si>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</si>
  <si>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</si>
  <si>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</si>
  <si>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</si>
  <si>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</si>
  <si>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</si>
  <si>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</si>
  <si>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</si>
  <si>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</si>
  <si>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</si>
  <si>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</si>
  <si>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</si>
  <si>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</si>
  <si>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</si>
  <si>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</si>
  <si>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</si>
  <si>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</si>
  <si>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</si>
  <si>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</si>
  <si>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</si>
  <si>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</si>
  <si>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</si>
  <si>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</si>
  <si>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</si>
  <si>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</si>
  <si>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</si>
  <si>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</si>
  <si>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</si>
  <si>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</si>
  <si>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</si>
  <si>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</si>
  <si>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</si>
  <si>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</si>
  <si>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</si>
  <si>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</si>
  <si>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</si>
  <si>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</si>
  <si>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</si>
  <si>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</si>
  <si>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</si>
  <si>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</si>
  <si>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</si>
  <si>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</si>
  <si>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</si>
  <si>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</si>
  <si>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</si>
  <si>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</si>
  <si>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</si>
  <si>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</si>
  <si>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</si>
  <si>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</si>
  <si>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</si>
  <si>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</si>
  <si>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</si>
  <si>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</si>
  <si>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</si>
  <si>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</si>
  <si>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</si>
  <si>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</si>
  <si>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</si>
  <si>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</si>
  <si>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</si>
  <si>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</si>
  <si>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</si>
  <si>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</si>
  <si>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</si>
  <si>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</si>
  <si>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</si>
  <si>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</si>
  <si>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</si>
  <si>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</si>
  <si>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</si>
  <si>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</si>
  <si>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</si>
  <si>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</si>
  <si>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</si>
  <si>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</si>
  <si>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</si>
  <si>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</si>
  <si>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</si>
  <si>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</si>
  <si>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</si>
  <si>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</si>
  <si>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</si>
  <si>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</si>
  <si>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</si>
  <si>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</si>
  <si>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</si>
  <si>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</si>
  <si>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</si>
  <si>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</si>
  <si>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</si>
  <si>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</si>
  <si>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</si>
  <si>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</si>
  <si>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</si>
  <si>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</si>
  <si>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</si>
  <si>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</si>
  <si>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</si>
  <si>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</si>
  <si>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</si>
  <si>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</si>
  <si>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</si>
  <si>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</si>
  <si>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</si>
  <si>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</si>
  <si>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</si>
  <si>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</si>
  <si>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</si>
  <si>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</si>
  <si>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</si>
  <si>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</si>
  <si>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</si>
  <si>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</si>
  <si>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</si>
  <si>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</si>
  <si>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</si>
  <si>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</si>
  <si>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</si>
  <si>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</si>
  <si>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</si>
  <si>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</si>
  <si>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</si>
  <si>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</si>
  <si>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</si>
  <si>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</si>
  <si>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</si>
  <si>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</si>
  <si>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</si>
  <si>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</si>
  <si>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</si>
  <si>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</si>
  <si>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</si>
  <si>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</si>
  <si>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</si>
  <si>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</si>
  <si>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</si>
  <si>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</si>
  <si>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</si>
  <si>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</si>
  <si>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</si>
  <si>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</si>
  <si>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</si>
  <si>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</si>
  <si>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</si>
  <si>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</si>
  <si>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</si>
  <si>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</si>
  <si>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</si>
  <si>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</si>
  <si>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</si>
  <si>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</si>
  <si>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</si>
  <si>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</si>
  <si>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</si>
  <si>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</si>
  <si>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</si>
  <si>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</si>
  <si>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</si>
  <si>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</si>
  <si>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</si>
  <si>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</si>
  <si>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</si>
  <si>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</si>
  <si>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</si>
  <si>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</si>
  <si>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</si>
  <si>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</si>
  <si>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</si>
  <si>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</si>
  <si>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</si>
  <si>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</si>
  <si>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</si>
  <si>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</si>
  <si>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</si>
  <si>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</si>
  <si>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</si>
  <si>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</si>
  <si>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</si>
  <si>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</si>
  <si>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</si>
  <si>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</si>
  <si>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</si>
  <si>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</si>
  <si>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</si>
  <si>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</si>
  <si>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</si>
  <si>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</si>
  <si>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</si>
  <si>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</si>
  <si>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</si>
  <si>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</si>
  <si>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</si>
  <si>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</si>
  <si>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</si>
  <si>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</si>
  <si>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</si>
  <si>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</si>
  <si>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</si>
  <si>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</si>
  <si>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</si>
  <si>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</si>
  <si>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</si>
  <si>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</si>
  <si>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</si>
  <si>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</si>
  <si>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</si>
  <si>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</si>
  <si>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</si>
  <si>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</si>
  <si>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</si>
  <si>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</si>
  <si>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</si>
  <si>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</si>
  <si>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</si>
  <si>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</si>
  <si>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</si>
  <si>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</si>
  <si>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</si>
  <si>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</si>
  <si>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</si>
  <si>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</si>
  <si>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</si>
  <si>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</si>
  <si>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</si>
  <si>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</si>
  <si>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</si>
  <si>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</si>
  <si>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</si>
  <si>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</si>
  <si>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</si>
  <si>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</si>
  <si>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</si>
  <si>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</si>
  <si>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</si>
  <si>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</si>
  <si>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</si>
  <si>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</si>
  <si>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</si>
  <si>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</si>
  <si>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</si>
  <si>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</si>
  <si>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</si>
  <si>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</si>
  <si>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</si>
  <si>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</si>
  <si>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</si>
  <si>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</si>
  <si>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</si>
  <si>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</si>
  <si>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</si>
  <si>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</si>
  <si>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</si>
  <si>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</si>
  <si>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</si>
  <si>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</si>
  <si>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</si>
  <si>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</si>
  <si>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</si>
  <si>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</si>
  <si>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</si>
  <si>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</si>
  <si>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</si>
  <si>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</si>
  <si>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</si>
  <si>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</si>
  <si>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</si>
  <si>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</si>
  <si>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</si>
  <si>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</si>
  <si>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</si>
  <si>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</si>
  <si>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</si>
  <si>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</si>
  <si>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</si>
  <si>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</si>
  <si>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</si>
  <si>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</si>
  <si>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</si>
  <si>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</si>
  <si>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</si>
  <si>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</si>
  <si>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</si>
  <si>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</si>
  <si>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</si>
  <si>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</si>
  <si>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</si>
  <si>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</si>
  <si>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</si>
  <si>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</si>
  <si>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</si>
  <si>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</si>
  <si>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</si>
  <si>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</si>
  <si>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</si>
  <si>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</si>
  <si>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</si>
  <si>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</si>
  <si>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</si>
  <si>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</si>
  <si>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</si>
  <si>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</si>
  <si>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</si>
  <si>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</si>
  <si>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</si>
  <si>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</si>
  <si>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</si>
  <si>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</si>
  <si>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</si>
  <si>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</si>
  <si>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</si>
  <si>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</si>
  <si>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</si>
  <si>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</si>
  <si>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</si>
  <si>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</si>
  <si>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</si>
  <si>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</si>
  <si>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</si>
  <si>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</si>
  <si>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</si>
  <si>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</si>
  <si>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</si>
  <si>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</si>
  <si>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</si>
  <si>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</si>
  <si>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</si>
  <si>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</si>
  <si>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</si>
  <si>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</si>
  <si>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</si>
  <si>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</si>
  <si>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</si>
  <si>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</si>
  <si>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</si>
  <si>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</si>
  <si>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</si>
  <si>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</si>
  <si>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</si>
  <si>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</si>
  <si>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</si>
  <si>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</si>
  <si>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</si>
  <si>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</si>
  <si>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</si>
  <si>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</si>
  <si>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</si>
  <si>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</si>
  <si>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</si>
  <si>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</si>
  <si>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</si>
  <si>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</si>
  <si>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</si>
  <si>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</si>
  <si>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</si>
  <si>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</si>
  <si>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</si>
  <si>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</si>
  <si>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</si>
  <si>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</si>
  <si>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</si>
  <si>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</si>
  <si>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</si>
  <si>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</si>
  <si>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</si>
  <si>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</si>
  <si>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</si>
  <si>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</si>
  <si>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</si>
  <si>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</si>
  <si>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</si>
  <si>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</si>
  <si>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</si>
  <si>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</si>
  <si>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</si>
  <si>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</si>
  <si>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</si>
  <si>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</si>
  <si>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</si>
  <si>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</si>
  <si>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</si>
  <si>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</si>
  <si>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</si>
  <si>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</si>
  <si>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</si>
  <si>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</si>
  <si>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</si>
  <si>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</si>
  <si>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</si>
  <si>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</si>
  <si>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</si>
  <si>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</si>
  <si>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</si>
  <si>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</si>
  <si>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</si>
  <si>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</si>
  <si>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</si>
  <si>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</si>
  <si>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</si>
  <si>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</si>
  <si>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</si>
  <si>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</si>
  <si>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</si>
  <si>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</si>
  <si>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</si>
  <si>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</si>
  <si>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</si>
  <si>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</si>
  <si>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</si>
  <si>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</si>
  <si>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</si>
  <si>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</si>
  <si>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</si>
  <si>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</si>
  <si>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</si>
  <si>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</si>
  <si>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</si>
  <si>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</si>
  <si>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</si>
  <si>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</si>
  <si>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</si>
  <si>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</si>
  <si>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</si>
  <si>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</si>
  <si>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</si>
  <si>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</si>
  <si>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</si>
  <si>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</si>
  <si>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</si>
  <si>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</si>
  <si>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</si>
  <si>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</si>
  <si>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</si>
  <si>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</si>
  <si>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</si>
  <si>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</si>
  <si>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</si>
  <si>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</si>
  <si>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</si>
  <si>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</si>
  <si>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</si>
  <si>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</si>
  <si>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</si>
  <si>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</si>
  <si>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</si>
  <si>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</si>
  <si>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</si>
  <si>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</si>
  <si>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</si>
  <si>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</si>
  <si>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</si>
  <si>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</si>
  <si>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</si>
  <si>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</si>
  <si>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</si>
  <si>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</si>
  <si>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</si>
  <si>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</si>
  <si>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</si>
  <si>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</si>
  <si>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</si>
  <si>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</si>
  <si>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</si>
  <si>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</si>
  <si>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</si>
  <si>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</si>
  <si>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</si>
  <si>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</si>
  <si>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</si>
  <si>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</si>
  <si>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</si>
  <si>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</si>
  <si>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</si>
  <si>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</si>
  <si>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</si>
  <si>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</si>
  <si>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</si>
  <si>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</si>
  <si>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</si>
  <si>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</si>
  <si>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</si>
  <si>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</si>
  <si>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</si>
  <si>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</si>
  <si>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</si>
  <si>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</si>
  <si>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</si>
  <si>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</si>
  <si>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</si>
  <si>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</si>
  <si>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</si>
  <si>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</si>
  <si>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</si>
  <si>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</si>
  <si>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</si>
  <si>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</si>
  <si>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</si>
  <si>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</si>
  <si>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</si>
  <si>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</si>
  <si>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</si>
  <si>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</si>
  <si>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</si>
  <si>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</si>
  <si>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</si>
  <si>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</si>
  <si>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</si>
  <si>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</si>
  <si>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</si>
  <si>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</si>
  <si>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</si>
  <si>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</si>
  <si>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</si>
  <si>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</si>
  <si>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</si>
  <si>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</si>
  <si>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</si>
  <si>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</si>
  <si>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</si>
  <si>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</si>
  <si>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</si>
  <si>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</si>
  <si>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</si>
  <si>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</si>
  <si>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</si>
  <si>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</si>
  <si>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</si>
  <si>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</si>
  <si>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</si>
  <si>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</si>
  <si>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</si>
  <si>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</si>
  <si>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</si>
  <si>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</si>
  <si>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</si>
  <si>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</si>
  <si>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</si>
  <si>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</si>
  <si>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</si>
  <si>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</si>
  <si>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</si>
  <si>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</si>
  <si>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</si>
  <si>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</si>
  <si>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</si>
  <si>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</si>
  <si>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</si>
  <si>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</si>
  <si>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</si>
  <si>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</si>
  <si>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</si>
  <si>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</si>
  <si>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</si>
  <si>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</si>
  <si>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</si>
  <si>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</si>
  <si>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</si>
  <si>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</si>
  <si>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</si>
  <si>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</si>
  <si>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</si>
  <si>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</si>
  <si>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</si>
  <si>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</si>
  <si>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</si>
  <si>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</si>
  <si>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</si>
  <si>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</si>
  <si>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</si>
  <si>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</si>
  <si>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</si>
  <si>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</si>
  <si>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</si>
  <si>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</si>
  <si>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</si>
  <si>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</si>
  <si>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</si>
  <si>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</si>
  <si>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</si>
  <si>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</si>
  <si>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</si>
  <si>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</si>
  <si>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</si>
  <si>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</si>
  <si>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</si>
  <si>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</si>
  <si>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</si>
  <si>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</si>
  <si>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</si>
  <si>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</si>
  <si>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</si>
  <si>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</si>
  <si>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</si>
  <si>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</si>
  <si>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</si>
  <si>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</si>
  <si>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</si>
  <si>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</si>
  <si>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</si>
  <si>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</si>
  <si>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</si>
  <si>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</si>
  <si>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</si>
  <si>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</si>
  <si>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</si>
  <si>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</si>
  <si>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</si>
  <si>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</si>
  <si>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</si>
  <si>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</si>
  <si>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</si>
  <si>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</si>
  <si>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</si>
  <si>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</si>
  <si>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</si>
  <si>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</si>
  <si>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</si>
  <si>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</si>
  <si>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</si>
  <si>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</si>
  <si>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</si>
  <si>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</si>
  <si>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</si>
  <si>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</si>
  <si>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</si>
  <si>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</si>
  <si>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</si>
  <si>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</si>
  <si>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</si>
  <si>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</si>
  <si>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</si>
  <si>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</si>
  <si>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</si>
  <si>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</si>
  <si>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</si>
  <si>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</si>
  <si>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</si>
  <si>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</si>
  <si>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</si>
  <si>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</si>
  <si>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</si>
  <si>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</si>
  <si>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</si>
  <si>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</si>
  <si>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</si>
  <si>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</si>
  <si>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</si>
  <si>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</si>
  <si>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</si>
  <si>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</si>
  <si>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</si>
  <si>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</si>
  <si>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</si>
  <si>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</si>
  <si>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</si>
  <si>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</si>
  <si>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</si>
  <si>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</si>
  <si>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</si>
  <si>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</si>
  <si>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</si>
  <si>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</si>
  <si>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</si>
  <si>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</si>
  <si>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</si>
  <si>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</si>
  <si>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</si>
  <si>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</si>
  <si>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</si>
  <si>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</si>
  <si>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</si>
  <si>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</si>
  <si>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</si>
  <si>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</si>
  <si>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</si>
  <si>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</si>
  <si>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</si>
  <si>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</si>
  <si>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</si>
  <si>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</si>
  <si>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</si>
  <si>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</si>
  <si>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</si>
  <si>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</si>
  <si>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</si>
  <si>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</si>
  <si>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</si>
  <si>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</si>
  <si>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</si>
  <si>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</si>
  <si>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</si>
  <si>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</si>
  <si>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</si>
  <si>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</si>
  <si>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</si>
  <si>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</si>
  <si>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</si>
  <si>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</si>
  <si>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</si>
  <si>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</si>
  <si>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</si>
  <si>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</si>
  <si>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</si>
  <si>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</si>
  <si>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</si>
  <si>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</si>
  <si>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</si>
  <si>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</si>
  <si>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</si>
  <si>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</si>
  <si>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</si>
  <si>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</si>
  <si>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</si>
  <si>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</si>
  <si>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</si>
  <si>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</si>
  <si>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</si>
  <si>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</si>
  <si>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</si>
  <si>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</si>
  <si>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</si>
  <si>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</si>
  <si>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</si>
  <si>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</si>
  <si>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</si>
  <si>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</si>
  <si>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</si>
  <si>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</si>
  <si>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</si>
  <si>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</si>
  <si>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</si>
  <si>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</si>
  <si>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</si>
  <si>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</si>
  <si>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</si>
  <si>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</si>
  <si>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</si>
  <si>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</si>
  <si>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</si>
  <si>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</si>
  <si>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</si>
  <si>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</si>
  <si>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</si>
  <si>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</si>
  <si>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</si>
  <si>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</si>
  <si>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</si>
  <si>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</si>
  <si>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</si>
  <si>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</si>
  <si>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</si>
  <si>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</si>
  <si>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</si>
  <si>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</si>
  <si>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</si>
  <si>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</si>
  <si>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</si>
  <si>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</si>
  <si>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</si>
  <si>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</si>
  <si>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</si>
  <si>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</si>
  <si>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</si>
  <si>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</si>
  <si>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</si>
  <si>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</si>
  <si>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</si>
  <si>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</si>
  <si>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</si>
  <si>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</si>
  <si>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</si>
  <si>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</si>
  <si>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</si>
  <si>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</si>
  <si>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</si>
  <si>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</si>
  <si>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</si>
  <si>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</si>
  <si>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</si>
  <si>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</si>
  <si>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</si>
  <si>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</si>
  <si>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</si>
  <si>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</si>
  <si>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</si>
  <si>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</si>
  <si>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</si>
  <si>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</si>
  <si>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</si>
  <si>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</si>
  <si>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</si>
  <si>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</si>
  <si>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</si>
  <si>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</si>
  <si>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</si>
  <si>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</si>
  <si>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</si>
  <si>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</si>
  <si>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</si>
  <si>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</si>
  <si>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</si>
  <si>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</si>
  <si>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</si>
  <si>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</si>
  <si>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</si>
  <si>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</si>
  <si>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</si>
  <si>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</si>
  <si>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</si>
  <si>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</si>
  <si>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</si>
  <si>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</si>
  <si>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</si>
  <si>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</si>
  <si>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</si>
  <si>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</si>
  <si>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</si>
  <si>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</si>
  <si>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</si>
  <si>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</si>
  <si>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</si>
  <si>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</si>
  <si>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</si>
  <si>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</si>
  <si>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</si>
  <si>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</si>
  <si>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</si>
  <si>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</si>
  <si>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</si>
  <si>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</si>
  <si>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</si>
  <si>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</si>
  <si>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</si>
  <si>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</si>
  <si>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</si>
  <si>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</si>
  <si>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</si>
  <si>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</si>
  <si>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</si>
  <si>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</si>
  <si>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</si>
  <si>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</si>
  <si>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</si>
  <si>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</si>
  <si>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</si>
  <si>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</si>
  <si>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</si>
  <si>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</si>
  <si>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</si>
  <si>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</si>
  <si>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</si>
  <si>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</si>
  <si>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</si>
  <si>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</si>
  <si>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</si>
  <si>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</si>
  <si>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</si>
  <si>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</si>
  <si>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</si>
  <si>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</si>
  <si>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</si>
  <si>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</si>
  <si>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</si>
  <si>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</si>
  <si>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</si>
  <si>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</si>
  <si>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</si>
  <si>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</si>
  <si>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</si>
  <si>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</si>
  <si>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</si>
  <si>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</si>
  <si>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</si>
  <si>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</si>
  <si>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</si>
  <si>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</si>
  <si>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</si>
  <si>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</si>
  <si>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</si>
  <si>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</si>
  <si>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</si>
  <si>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</si>
  <si>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</si>
  <si>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</si>
  <si>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</si>
  <si>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</si>
  <si>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</si>
  <si>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</si>
  <si>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</si>
  <si>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</si>
  <si>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</si>
  <si>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</si>
  <si>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</si>
  <si>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</si>
  <si>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</si>
  <si>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</si>
  <si>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</si>
  <si>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</si>
  <si>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</si>
  <si>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</si>
  <si>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</si>
  <si>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</si>
  <si>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</si>
  <si>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</si>
  <si>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</si>
  <si>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</si>
  <si>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</si>
  <si>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</si>
  <si>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</si>
  <si>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</si>
  <si>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</si>
  <si>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</si>
  <si>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</si>
  <si>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</si>
  <si>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</si>
  <si>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</si>
  <si>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</si>
  <si>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</si>
  <si>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</si>
  <si>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</si>
  <si>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</si>
  <si>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</si>
  <si>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</si>
  <si>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</si>
  <si>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</si>
  <si>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</si>
  <si>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</si>
  <si>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</si>
  <si>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</si>
  <si>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</si>
  <si>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</si>
  <si>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</si>
  <si>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</si>
  <si>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</si>
  <si>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</si>
  <si>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</si>
  <si>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</si>
  <si>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</si>
  <si>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</si>
  <si>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</si>
  <si>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</si>
  <si>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</si>
  <si>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</si>
  <si>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</si>
  <si>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</si>
  <si>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</si>
  <si>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</si>
  <si>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</si>
  <si>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</si>
  <si>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</si>
  <si>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</si>
  <si>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</si>
  <si>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</si>
  <si>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</si>
  <si>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</si>
  <si>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</si>
  <si>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</si>
  <si>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</si>
  <si>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</si>
  <si>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</si>
  <si>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</si>
  <si>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</si>
  <si>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</si>
  <si>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</si>
  <si>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</si>
  <si>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</si>
  <si>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</si>
  <si>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</si>
  <si>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</si>
  <si>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</si>
  <si>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</si>
  <si>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</si>
  <si>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</si>
  <si>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</si>
  <si>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</si>
  <si>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</si>
  <si>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</si>
  <si>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</si>
  <si>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</si>
  <si>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</si>
  <si>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</si>
  <si>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</si>
  <si>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</si>
  <si>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</si>
  <si>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</si>
  <si>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</si>
  <si>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</si>
  <si>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</si>
  <si>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</si>
  <si>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</si>
  <si>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</si>
  <si>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</si>
  <si>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</si>
  <si>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</si>
  <si>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</si>
  <si>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</si>
  <si>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</si>
  <si>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</si>
  <si>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</si>
  <si>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</si>
  <si>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</si>
  <si>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</si>
  <si>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</si>
  <si>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</si>
  <si>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</si>
  <si>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</si>
  <si>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</si>
  <si>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</si>
  <si>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</si>
  <si>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</si>
  <si>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</si>
  <si>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</si>
  <si>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</si>
  <si>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</si>
  <si>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</si>
  <si>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</si>
  <si>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</si>
  <si>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</si>
  <si>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</si>
  <si>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</si>
  <si>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</si>
  <si>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</si>
  <si>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</si>
  <si>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</si>
  <si>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</si>
  <si>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</si>
  <si>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</si>
  <si>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</si>
  <si>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</si>
  <si>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</si>
  <si>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</si>
  <si>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</si>
  <si>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</si>
  <si>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</si>
  <si>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</si>
  <si>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</si>
  <si>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</si>
  <si>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</si>
  <si>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</si>
  <si>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</si>
  <si>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</si>
  <si>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</si>
  <si>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</si>
  <si>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</si>
  <si>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</si>
  <si>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</si>
  <si>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</si>
  <si>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</si>
  <si>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</si>
  <si>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</si>
  <si>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</si>
  <si>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</si>
  <si>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</si>
  <si>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</si>
  <si>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</si>
  <si>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</si>
  <si>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</si>
  <si>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</si>
  <si>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</si>
  <si>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</si>
  <si>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</si>
  <si>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</si>
  <si>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</si>
  <si>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</si>
  <si>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</si>
  <si>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</si>
  <si>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</si>
  <si>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</si>
  <si>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</si>
  <si>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</si>
  <si>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</si>
  <si>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</si>
  <si>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</si>
  <si>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</si>
  <si>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</si>
  <si>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</si>
  <si>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</si>
  <si>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</si>
  <si>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</si>
  <si>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</si>
  <si>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</si>
  <si>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</si>
  <si>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</si>
  <si>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</si>
  <si>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</si>
  <si>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</si>
  <si>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</si>
  <si>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</si>
  <si>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</si>
  <si>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</si>
  <si>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</si>
  <si>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</si>
  <si>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</si>
  <si>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</si>
  <si>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</si>
  <si>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</si>
  <si>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</si>
  <si>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</si>
  <si>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</si>
  <si>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</si>
  <si>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</si>
  <si>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</si>
  <si>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</si>
  <si>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</si>
  <si>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</si>
  <si>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</si>
  <si>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</si>
  <si>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</si>
  <si>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</si>
  <si>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</si>
  <si>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</si>
  <si>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</si>
  <si>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</si>
  <si>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</si>
  <si>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</si>
  <si>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</si>
  <si>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</si>
  <si>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</si>
  <si>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</si>
  <si>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</si>
  <si>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</si>
  <si>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</si>
  <si>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</si>
  <si>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</si>
  <si>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</si>
  <si>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</si>
  <si>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</si>
  <si>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</si>
  <si>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</si>
  <si>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</si>
  <si>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</si>
  <si>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</si>
  <si>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</si>
  <si>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</si>
  <si>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</si>
  <si>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</si>
  <si>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</si>
  <si>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</si>
  <si>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</si>
  <si>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</si>
  <si>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</si>
  <si>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</si>
  <si>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</si>
  <si>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</si>
  <si>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</si>
  <si>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</si>
  <si>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</si>
  <si>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</si>
  <si>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</si>
  <si>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</si>
  <si>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</si>
  <si>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</si>
  <si>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</si>
  <si>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</si>
  <si>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</si>
  <si>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</si>
  <si>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</si>
  <si>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</si>
  <si>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</si>
  <si>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</si>
  <si>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</si>
  <si>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</si>
  <si>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</si>
  <si>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</si>
  <si>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</si>
  <si>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</si>
  <si>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</si>
  <si>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</si>
  <si>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</si>
  <si>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</si>
  <si>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</si>
  <si>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</si>
  <si>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</si>
  <si>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</si>
  <si>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</si>
  <si>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</si>
  <si>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</si>
  <si>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</si>
  <si>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</si>
  <si>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</si>
  <si>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</si>
  <si>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</si>
  <si>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</si>
  <si>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</si>
  <si>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</si>
  <si>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</si>
  <si>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</si>
  <si>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</si>
  <si>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</si>
  <si>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</si>
  <si>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</si>
  <si>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</si>
  <si>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</si>
  <si>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</si>
  <si>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</si>
  <si>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</si>
  <si>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</si>
  <si>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</si>
  <si>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</si>
  <si>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</si>
  <si>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</si>
  <si>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</si>
  <si>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</si>
  <si>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</si>
  <si>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</si>
  <si>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</si>
  <si>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</si>
  <si>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</si>
  <si>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</si>
  <si>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</si>
  <si>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</si>
  <si>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</si>
  <si>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</si>
  <si>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</si>
  <si>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</si>
  <si>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</si>
  <si>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</si>
  <si>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</si>
  <si>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</si>
  <si>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</si>
  <si>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</si>
  <si>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</si>
  <si>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</si>
  <si>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</si>
  <si>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</si>
  <si>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</si>
  <si>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</si>
  <si>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</si>
  <si>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</si>
  <si>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</si>
  <si>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</si>
  <si>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</si>
  <si>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</si>
  <si>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</si>
  <si>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</si>
  <si>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</si>
  <si>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</si>
  <si>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</si>
  <si>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</si>
  <si>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</si>
  <si>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</si>
  <si>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</si>
  <si>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</si>
  <si>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</si>
  <si>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</si>
  <si>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</si>
  <si>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</si>
  <si>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</si>
  <si>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</si>
  <si>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</si>
  <si>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</si>
  <si>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</si>
  <si>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</si>
  <si>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</si>
  <si>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</si>
  <si>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</si>
  <si>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</si>
  <si>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</si>
  <si>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</si>
  <si>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</si>
  <si>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</si>
  <si>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</si>
  <si>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</si>
  <si>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</si>
  <si>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</si>
  <si>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</si>
  <si>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</si>
  <si>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</si>
  <si>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</si>
  <si>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</si>
  <si>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</si>
  <si>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</si>
  <si>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</si>
  <si>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</si>
  <si>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</si>
  <si>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</si>
  <si>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</si>
  <si>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</si>
  <si>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</si>
  <si>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</si>
  <si>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</si>
  <si>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</si>
  <si>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</si>
  <si>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</si>
  <si>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</si>
  <si>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</si>
  <si>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</si>
  <si>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</si>
  <si>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</si>
  <si>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</si>
  <si>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</si>
  <si>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</si>
  <si>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</si>
  <si>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</si>
  <si>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</si>
  <si>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</si>
  <si>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</si>
  <si>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</si>
  <si>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</si>
  <si>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</si>
  <si>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</si>
  <si>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</si>
  <si>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</si>
  <si>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</si>
  <si>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</si>
  <si>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</si>
  <si>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</si>
  <si>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</si>
  <si>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</si>
  <si>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</si>
  <si>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</si>
  <si>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</si>
  <si>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</si>
  <si>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</si>
  <si>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</si>
  <si>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</si>
  <si>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</si>
  <si>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</si>
  <si>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</si>
  <si>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</si>
  <si>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</si>
  <si>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</si>
  <si>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</si>
  <si>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</si>
  <si>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</si>
  <si>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</si>
  <si>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</si>
  <si>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</si>
  <si>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</si>
  <si>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</si>
  <si>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</si>
  <si>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</si>
  <si>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</si>
  <si>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</si>
  <si>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</si>
  <si>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</si>
  <si>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</si>
  <si>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</si>
  <si>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</si>
  <si>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</si>
  <si>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</si>
  <si>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</si>
  <si>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</si>
  <si>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</si>
  <si>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</si>
  <si>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</si>
  <si>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</si>
  <si>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</si>
  <si>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</si>
  <si>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</si>
  <si>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</si>
  <si>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</si>
  <si>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</si>
  <si>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</si>
  <si>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</si>
  <si>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</si>
  <si>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</si>
  <si>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</si>
  <si>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</si>
  <si>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</si>
  <si>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</si>
  <si>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</si>
  <si>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</si>
  <si>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</si>
  <si>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</si>
  <si>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</si>
  <si>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</si>
  <si>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</si>
  <si>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</si>
  <si>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</si>
  <si>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</si>
  <si>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</si>
  <si>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</si>
  <si>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</si>
  <si>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</si>
  <si>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</si>
  <si>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</si>
  <si>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</si>
  <si>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</si>
  <si>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</si>
  <si>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</si>
  <si>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</si>
  <si>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</si>
  <si>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</si>
  <si>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</si>
  <si>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</si>
  <si>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</si>
  <si>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</si>
  <si>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</si>
  <si>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</si>
  <si>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</si>
  <si>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</si>
  <si>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</si>
  <si>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</si>
  <si>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</si>
  <si>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</si>
  <si>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</si>
  <si>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</si>
  <si>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</si>
  <si>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</si>
  <si>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</si>
  <si>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</si>
  <si>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</si>
  <si>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</si>
  <si>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</si>
  <si>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</si>
  <si>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</si>
  <si>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</si>
  <si>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</si>
  <si>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</si>
  <si>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</si>
  <si>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</si>
  <si>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</si>
  <si>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</si>
  <si>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</si>
  <si>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</si>
  <si>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</si>
  <si>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</si>
  <si>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</si>
  <si>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</si>
  <si>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</si>
  <si>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</si>
  <si>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</si>
  <si>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</si>
  <si>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</si>
  <si>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</si>
  <si>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</si>
  <si>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</si>
  <si>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</si>
  <si>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</si>
  <si>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</si>
  <si>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</si>
  <si>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</si>
  <si>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</si>
  <si>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</si>
  <si>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</si>
  <si>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</si>
  <si>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</si>
  <si>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</si>
  <si>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</si>
  <si>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</si>
  <si>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</si>
  <si>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</si>
  <si>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</si>
  <si>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</si>
  <si>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</si>
  <si>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</si>
  <si>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</si>
  <si>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</si>
  <si>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</si>
  <si>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</si>
  <si>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</si>
  <si>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</si>
  <si>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</si>
  <si>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</si>
  <si>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</si>
  <si>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</si>
  <si>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</si>
  <si>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</si>
  <si>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</si>
  <si>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</si>
  <si>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</si>
  <si>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</si>
  <si>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</si>
  <si>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</si>
  <si>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</si>
  <si>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</si>
  <si>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</si>
  <si>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</si>
  <si>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</si>
  <si>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</si>
  <si>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</si>
  <si>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</si>
  <si>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</si>
  <si>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</si>
  <si>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</si>
  <si>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</si>
  <si>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</si>
  <si>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</si>
  <si>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</si>
  <si>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</si>
  <si>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</si>
  <si>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</si>
  <si>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</si>
  <si>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</si>
  <si>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</si>
  <si>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</si>
  <si>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</si>
  <si>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</si>
  <si>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</si>
  <si>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</si>
  <si>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</si>
  <si>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</si>
  <si>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</si>
  <si>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</si>
  <si>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</si>
  <si>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</si>
  <si>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</si>
  <si>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</si>
  <si>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</si>
  <si>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</si>
  <si>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</si>
  <si>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</si>
  <si>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</si>
  <si>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</si>
  <si>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</si>
  <si>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</si>
  <si>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</si>
  <si>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</si>
  <si>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</si>
  <si>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</si>
  <si>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</si>
  <si>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</si>
  <si>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</si>
  <si>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</si>
  <si>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</si>
  <si>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</si>
  <si>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</si>
  <si>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</si>
  <si>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</si>
  <si>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</si>
  <si>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</si>
  <si>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</si>
  <si>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</si>
  <si>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</si>
  <si>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</si>
  <si>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</si>
  <si>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</si>
  <si>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</si>
  <si>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</si>
  <si>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</si>
  <si>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</si>
  <si>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</si>
  <si>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</si>
  <si>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</si>
  <si>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</si>
  <si>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</si>
  <si>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</si>
  <si>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</si>
  <si>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</si>
  <si>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</si>
  <si>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</si>
  <si>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</si>
  <si>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</si>
  <si>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</si>
  <si>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</si>
  <si>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</si>
  <si>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</si>
  <si>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</si>
  <si>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</si>
  <si>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</si>
  <si>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</si>
  <si>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</si>
  <si>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</si>
  <si>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</si>
  <si>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</si>
  <si>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</si>
  <si>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</si>
  <si>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</si>
  <si>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</si>
  <si>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</si>
  <si>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</si>
  <si>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</si>
  <si>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</si>
  <si>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</si>
  <si>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</si>
  <si>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</si>
  <si>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</si>
  <si>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</si>
  <si>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</si>
  <si>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</si>
  <si>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</si>
  <si>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</si>
  <si>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</si>
  <si>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</si>
  <si>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</si>
  <si>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</si>
  <si>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</si>
  <si>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</si>
  <si>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</si>
  <si>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</si>
  <si>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</si>
  <si>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</si>
  <si>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</si>
  <si>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</si>
  <si>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</si>
  <si>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</si>
  <si>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</si>
  <si>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</si>
  <si>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</si>
  <si>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</si>
  <si>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</si>
  <si>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</si>
  <si>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</si>
  <si>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</si>
  <si>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</si>
  <si>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</si>
  <si>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</si>
  <si>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</si>
  <si>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</si>
  <si>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</si>
  <si>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</si>
  <si>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</si>
  <si>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</si>
  <si>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</si>
  <si>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</si>
  <si>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</si>
  <si>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</si>
  <si>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</si>
  <si>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</si>
  <si>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</si>
  <si>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</si>
  <si>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</si>
  <si>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</si>
  <si>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</si>
  <si>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</si>
  <si>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</si>
  <si>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</si>
  <si>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</si>
  <si>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</si>
  <si>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</si>
  <si>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</si>
  <si>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</si>
  <si>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</si>
  <si>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</si>
  <si>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</si>
  <si>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</si>
  <si>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</si>
  <si>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</si>
  <si>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</si>
  <si>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</si>
  <si>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</si>
  <si>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</si>
  <si>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</si>
  <si>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</si>
  <si>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</si>
  <si>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</si>
  <si>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</si>
  <si>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</si>
  <si>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</si>
  <si>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</si>
  <si>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</si>
  <si>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</si>
  <si>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</si>
  <si>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</si>
  <si>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</si>
  <si>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</si>
  <si>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</si>
  <si>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</si>
  <si>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</si>
  <si>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</si>
  <si>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</si>
  <si>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</si>
  <si>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</si>
  <si>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</si>
  <si>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</si>
  <si>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</si>
  <si>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</si>
  <si>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</si>
  <si>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</si>
  <si>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</si>
  <si>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</si>
  <si>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</si>
  <si>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</si>
  <si>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</si>
  <si>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</si>
  <si>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</si>
  <si>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</si>
  <si>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</si>
  <si>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</si>
  <si>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</si>
  <si>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</si>
  <si>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</si>
  <si>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</si>
  <si>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</si>
  <si>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</si>
  <si>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</si>
  <si>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</si>
  <si>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</si>
  <si>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</si>
  <si>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</si>
  <si>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</si>
  <si>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</si>
  <si>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</si>
  <si>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</si>
  <si>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</si>
  <si>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</si>
  <si>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</si>
  <si>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</si>
  <si>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</si>
  <si>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</si>
  <si>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</si>
  <si>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</si>
  <si>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</si>
  <si>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</si>
  <si>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</si>
  <si>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</si>
  <si>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</si>
  <si>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</si>
  <si>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</si>
  <si>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</si>
  <si>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</si>
  <si>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</si>
  <si>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</si>
  <si>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</si>
  <si>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</si>
  <si>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</si>
  <si>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</si>
  <si>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</si>
  <si>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</si>
  <si>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</si>
  <si>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</si>
  <si>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</si>
  <si>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</si>
  <si>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</si>
  <si>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</si>
  <si>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</si>
  <si>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</si>
  <si>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</si>
  <si>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</si>
  <si>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</si>
  <si>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</si>
  <si>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</si>
  <si>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</si>
  <si>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</si>
  <si>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</si>
  <si>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</si>
  <si>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</si>
  <si>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</si>
  <si>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</si>
  <si>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</si>
  <si>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</si>
  <si>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</si>
  <si>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</si>
  <si>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</si>
  <si>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</si>
  <si>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</si>
  <si>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</si>
  <si>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</si>
  <si>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</si>
  <si>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</si>
  <si>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</si>
  <si>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</si>
  <si>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</si>
  <si>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</si>
  <si>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</si>
  <si>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</si>
  <si>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</si>
  <si>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</si>
  <si>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</si>
  <si>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</si>
  <si>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</si>
  <si>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</si>
  <si>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</si>
  <si>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</si>
  <si>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</si>
  <si>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</si>
  <si>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</si>
  <si>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</si>
  <si>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</si>
  <si>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</si>
  <si>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</si>
  <si>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</si>
  <si>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</si>
  <si>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</si>
  <si>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</si>
  <si>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</si>
  <si>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</si>
  <si>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</si>
  <si>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</si>
  <si>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</si>
  <si>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</si>
  <si>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</si>
  <si>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</si>
  <si>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</si>
  <si>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</si>
  <si>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</si>
  <si>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</si>
  <si>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</si>
  <si>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</si>
  <si>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</si>
  <si>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</si>
  <si>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</si>
  <si>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</si>
  <si>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</si>
  <si>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</si>
  <si>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</si>
  <si>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</si>
  <si>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</si>
  <si>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</si>
  <si>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</si>
  <si>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</si>
  <si>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</si>
  <si>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</si>
  <si>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</si>
  <si>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</si>
  <si>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</si>
  <si>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</si>
  <si>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</si>
  <si>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</si>
  <si>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</si>
  <si>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</si>
  <si>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</si>
  <si>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</si>
  <si>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</si>
  <si>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</si>
  <si>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</si>
  <si>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</si>
  <si>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</si>
  <si>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</si>
  <si>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</si>
  <si>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</si>
  <si>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</si>
  <si>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</si>
  <si>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</si>
  <si>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</si>
  <si>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</si>
  <si>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</si>
  <si>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</si>
  <si>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</si>
  <si>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</si>
  <si>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</si>
  <si>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</si>
  <si>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</si>
  <si>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</si>
  <si>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</si>
  <si>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</si>
  <si>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</si>
  <si>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</si>
  <si>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</si>
  <si>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</si>
  <si>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</si>
  <si>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</si>
  <si>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</si>
  <si>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</si>
  <si>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</si>
  <si>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</si>
  <si>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</si>
  <si>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</si>
  <si>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</si>
  <si>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</si>
  <si>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</si>
  <si>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</si>
  <si>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</si>
  <si>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</si>
  <si>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</si>
  <si>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</si>
  <si>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</si>
  <si>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</si>
  <si>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</si>
  <si>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</si>
  <si>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</si>
  <si>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</si>
  <si>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</si>
  <si>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</si>
  <si>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</si>
  <si>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</si>
  <si>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</si>
  <si>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</si>
  <si>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</si>
  <si>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</si>
  <si>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</si>
  <si>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</si>
  <si>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</si>
  <si>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</si>
  <si>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</si>
  <si>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</si>
  <si>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</si>
  <si>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</si>
  <si>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</si>
  <si>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</si>
  <si>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</si>
  <si>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</si>
  <si>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</si>
  <si>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</si>
  <si>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</si>
  <si>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</si>
  <si>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</si>
  <si>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</si>
  <si>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</si>
  <si>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</si>
  <si>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</si>
  <si>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</si>
  <si>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</si>
  <si>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</si>
  <si>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</si>
  <si>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</si>
  <si>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</si>
  <si>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</si>
  <si>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</si>
  <si>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</si>
  <si>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</si>
  <si>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</si>
  <si>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</si>
  <si>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</si>
  <si>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</si>
  <si>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</si>
  <si>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</si>
  <si>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</si>
  <si>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</si>
  <si>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</si>
  <si>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</si>
  <si>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</si>
  <si>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</si>
  <si>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</si>
  <si>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</si>
  <si>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</si>
  <si>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</si>
  <si>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</si>
  <si>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</si>
  <si>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</si>
  <si>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</si>
  <si>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</si>
  <si>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</si>
  <si>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</si>
  <si>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</si>
  <si>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</si>
  <si>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</si>
  <si>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</si>
  <si>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</si>
  <si>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</si>
  <si>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</si>
  <si>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</si>
  <si>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</si>
  <si>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</si>
  <si>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</si>
  <si>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</si>
  <si>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</si>
  <si>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</si>
  <si>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</si>
  <si>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</si>
  <si>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</si>
  <si>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</si>
  <si>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</si>
  <si>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</si>
  <si>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</si>
  <si>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</si>
  <si>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</si>
  <si>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</si>
  <si>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</si>
  <si>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</si>
  <si>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</si>
  <si>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</si>
  <si>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</si>
  <si>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</si>
  <si>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</si>
  <si>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</si>
  <si>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</si>
  <si>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</si>
  <si>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</si>
  <si>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</si>
  <si>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</si>
  <si>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</si>
  <si>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</si>
  <si>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</si>
  <si>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</si>
  <si>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</si>
  <si>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</si>
  <si>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</si>
  <si>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</si>
  <si>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</si>
  <si>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</si>
  <si>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</si>
  <si>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</si>
  <si>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</si>
  <si>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</si>
  <si>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</si>
  <si>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</si>
  <si>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</si>
  <si>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</si>
  <si>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</si>
  <si>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</si>
  <si>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</si>
  <si>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</si>
  <si>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</si>
  <si>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</si>
  <si>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</si>
  <si>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</si>
  <si>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</si>
  <si>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</si>
  <si>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</si>
  <si>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</si>
  <si>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</si>
  <si>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</si>
  <si>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</si>
  <si>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</si>
  <si>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</si>
  <si>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</si>
  <si>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</si>
  <si>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</si>
  <si>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</si>
  <si>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</si>
  <si>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</si>
  <si>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</si>
  <si>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</si>
  <si>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</si>
  <si>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</si>
  <si>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</si>
  <si>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</si>
  <si>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</si>
  <si>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</si>
  <si>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</si>
  <si>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</si>
  <si>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</si>
  <si>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</si>
  <si>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</si>
  <si>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</si>
  <si>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</si>
  <si>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</si>
  <si>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</si>
  <si>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</si>
  <si>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</si>
  <si>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</si>
  <si>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</si>
  <si>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</si>
  <si>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</si>
  <si>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</si>
  <si>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</si>
  <si>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</si>
  <si>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</si>
  <si>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</si>
  <si>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</si>
  <si>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</si>
  <si>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</si>
  <si>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</si>
  <si>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</si>
  <si>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</si>
  <si>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</si>
  <si>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</si>
  <si>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</si>
  <si>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</si>
  <si>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</si>
  <si>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</si>
  <si>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</si>
  <si>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</si>
  <si>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</si>
  <si>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</si>
  <si>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</si>
  <si>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</si>
  <si>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</si>
  <si>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</si>
  <si>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</si>
  <si>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</si>
  <si>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</si>
  <si>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</si>
  <si>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</si>
  <si>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</si>
  <si>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</si>
  <si>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</si>
  <si>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</si>
  <si>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</si>
  <si>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</si>
  <si>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</si>
  <si>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</si>
  <si>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</si>
  <si>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</si>
  <si>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</si>
  <si>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</si>
  <si>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</si>
  <si>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</si>
  <si>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</si>
  <si>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</si>
  <si>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</si>
  <si>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</si>
  <si>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</si>
  <si>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</si>
  <si>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</si>
  <si>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</si>
  <si>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</si>
  <si>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</si>
  <si>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</si>
  <si>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</si>
  <si>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</si>
  <si>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</si>
  <si>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</si>
  <si>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</si>
  <si>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</si>
  <si>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</si>
  <si>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</si>
  <si>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</si>
  <si>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</si>
  <si>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</si>
  <si>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</si>
  <si>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</si>
  <si>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</si>
  <si>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</si>
  <si>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</si>
  <si>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</si>
  <si>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</si>
  <si>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</si>
  <si>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</si>
  <si>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</si>
  <si>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</si>
  <si>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</si>
  <si>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</si>
  <si>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</si>
  <si>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</si>
  <si>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</si>
  <si>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</si>
  <si>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</si>
  <si>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</si>
  <si>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</si>
  <si>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</si>
  <si>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</si>
  <si>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</si>
  <si>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</si>
  <si>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</si>
  <si>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</si>
  <si>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</si>
  <si>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</si>
  <si>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</si>
  <si>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</si>
  <si>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</si>
  <si>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</si>
  <si>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</si>
  <si>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</si>
  <si>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</si>
  <si>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</si>
  <si>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</si>
  <si>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</si>
  <si>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</si>
  <si>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</si>
  <si>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</si>
  <si>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</si>
  <si>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</si>
  <si>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</si>
  <si>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</si>
  <si>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</si>
  <si>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</si>
  <si>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</si>
  <si>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</si>
  <si>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</si>
  <si>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</si>
  <si>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</si>
  <si>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</si>
  <si>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</si>
  <si>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</si>
  <si>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</si>
  <si>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</si>
  <si>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</si>
  <si>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</si>
  <si>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</si>
  <si>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</si>
  <si>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</si>
  <si>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</si>
  <si>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</si>
  <si>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</si>
  <si>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</si>
  <si>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</si>
  <si>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</si>
  <si>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</si>
  <si>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</si>
  <si>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</si>
  <si>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</si>
  <si>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</si>
  <si>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</si>
  <si>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</si>
  <si>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</si>
  <si>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</si>
  <si>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</si>
  <si>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</si>
  <si>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</si>
  <si>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</si>
  <si>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</si>
  <si>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</si>
  <si>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</si>
  <si>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</si>
  <si>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</si>
  <si>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</si>
  <si>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</si>
  <si>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</si>
  <si>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</si>
  <si>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</si>
  <si>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</si>
  <si>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</si>
  <si>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</si>
  <si>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</si>
  <si>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</si>
  <si>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</si>
  <si>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</si>
  <si>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</si>
  <si>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</si>
  <si>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</si>
  <si>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</si>
  <si>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</si>
  <si>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</si>
  <si>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</si>
  <si>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</si>
  <si>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</si>
  <si>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</si>
  <si>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</si>
  <si>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</si>
  <si>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</si>
  <si>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</si>
  <si>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</si>
  <si>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</si>
  <si>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</si>
  <si>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</si>
  <si>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</si>
  <si>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</si>
  <si>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</si>
  <si>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</si>
  <si>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</si>
  <si>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</si>
  <si>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</si>
  <si>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</si>
  <si>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</si>
  <si>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</si>
  <si>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</si>
  <si>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</si>
  <si>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</si>
  <si>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</si>
  <si>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</si>
  <si>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</si>
  <si>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</si>
  <si>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</si>
  <si>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</si>
  <si>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</si>
  <si>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</si>
  <si>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</si>
  <si>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</si>
  <si>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</si>
  <si>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</si>
  <si>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</si>
  <si>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</si>
  <si>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</si>
  <si>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</si>
  <si>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</si>
  <si>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</si>
  <si>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</si>
  <si>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</si>
  <si>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</si>
  <si>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</si>
  <si>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</si>
  <si>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</si>
  <si>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</si>
  <si>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</si>
  <si>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</si>
  <si>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</si>
  <si>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</si>
  <si>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</si>
  <si>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</si>
  <si>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</si>
  <si>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</si>
  <si>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</si>
  <si>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</si>
  <si>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</si>
  <si>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</si>
  <si>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</si>
  <si>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</si>
  <si>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</si>
  <si>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</si>
  <si>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</si>
  <si>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</si>
  <si>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</si>
  <si>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</si>
  <si>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</si>
  <si>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</si>
  <si>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</si>
  <si>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</si>
  <si>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</si>
  <si>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</si>
  <si>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</si>
  <si>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</si>
  <si>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</si>
  <si>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</si>
  <si>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</si>
  <si>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</si>
  <si>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</si>
  <si>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</si>
  <si>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</si>
  <si>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</si>
  <si>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</si>
  <si>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</si>
  <si>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</si>
  <si>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</si>
  <si>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</si>
  <si>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</si>
  <si>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</si>
  <si>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</si>
  <si>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</si>
  <si>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</si>
  <si>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</si>
  <si>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</si>
  <si>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</si>
  <si>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</si>
  <si>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</si>
  <si>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</si>
  <si>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</si>
  <si>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</si>
  <si>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</si>
  <si>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</si>
  <si>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</si>
  <si>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</si>
  <si>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</si>
  <si>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</si>
  <si>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</si>
  <si>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</si>
  <si>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</si>
  <si>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</si>
  <si>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</si>
  <si>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</si>
  <si>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</si>
  <si>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</si>
  <si>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</si>
  <si>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</si>
  <si>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</si>
  <si>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</si>
  <si>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</si>
  <si>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</si>
  <si>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</si>
  <si>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</si>
  <si>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</si>
  <si>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</si>
  <si>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</si>
  <si>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</si>
  <si>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</si>
  <si>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</si>
  <si>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</si>
  <si>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</si>
  <si>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</si>
  <si>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</si>
  <si>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</si>
  <si>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</si>
  <si>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</si>
  <si>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</si>
  <si>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</si>
  <si>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</si>
  <si>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</si>
  <si>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</si>
  <si>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</si>
  <si>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</si>
  <si>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</si>
  <si>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</si>
  <si>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</si>
  <si>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</si>
  <si>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</si>
  <si>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</si>
  <si>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</si>
  <si>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</si>
  <si>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</si>
  <si>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</si>
  <si>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</si>
  <si>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</si>
  <si>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</si>
  <si>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</si>
  <si>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</si>
  <si>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</si>
  <si>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</si>
  <si>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</si>
  <si>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</si>
  <si>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</si>
  <si>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</si>
  <si>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</si>
  <si>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</si>
  <si>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</si>
  <si>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</si>
  <si>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</si>
  <si>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</si>
  <si>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</si>
  <si>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</si>
  <si>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</si>
  <si>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</si>
  <si>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</si>
  <si>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</si>
  <si>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</si>
  <si>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</si>
  <si>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</si>
  <si>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</si>
  <si>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</si>
  <si>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</si>
  <si>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</si>
  <si>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</si>
  <si>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</si>
  <si>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</si>
  <si>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</si>
  <si>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</si>
  <si>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</si>
  <si>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</si>
  <si>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</si>
  <si>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</si>
  <si>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</si>
  <si>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</si>
  <si>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</si>
  <si>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</si>
  <si>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</si>
  <si>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</si>
  <si>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</si>
  <si>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</si>
  <si>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</si>
  <si>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</si>
  <si>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</si>
  <si>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</si>
  <si>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</si>
  <si>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</si>
  <si>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</si>
  <si>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</si>
  <si>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</si>
  <si>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</si>
  <si>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</si>
  <si>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</si>
  <si>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</si>
  <si>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</si>
  <si>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</si>
  <si>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</si>
  <si>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</si>
  <si>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</si>
  <si>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</si>
  <si>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</si>
  <si>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</si>
  <si>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</si>
  <si>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</si>
  <si>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</si>
  <si>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</si>
  <si>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</si>
  <si>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</si>
  <si>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</si>
  <si>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</si>
  <si>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</si>
  <si>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</si>
  <si>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</si>
  <si>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</si>
  <si>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</si>
  <si>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</si>
  <si>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</si>
  <si>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</si>
  <si>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</si>
  <si>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</si>
  <si>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</si>
  <si>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</si>
  <si>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</si>
  <si>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</si>
  <si>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</si>
  <si>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</si>
  <si>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</si>
  <si>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</si>
  <si>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</si>
  <si>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</si>
  <si>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</si>
  <si>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</si>
  <si>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</si>
  <si>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</si>
  <si>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</si>
  <si>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</si>
  <si>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</si>
  <si>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</si>
  <si>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</si>
  <si>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</si>
  <si>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</si>
  <si>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</si>
  <si>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</si>
  <si>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</si>
  <si>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</si>
  <si>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</si>
  <si>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</si>
  <si>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</si>
  <si>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</si>
  <si>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</si>
  <si>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</si>
  <si>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</si>
  <si>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</si>
  <si>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</si>
  <si>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</si>
  <si>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</si>
  <si>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</si>
  <si>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</si>
  <si>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</si>
  <si>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</si>
  <si>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</si>
  <si>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</si>
  <si>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</si>
  <si>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</si>
  <si>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</si>
  <si>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</si>
  <si>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</si>
  <si>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</si>
  <si>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</si>
  <si>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</si>
  <si>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</si>
  <si>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</si>
  <si>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</si>
  <si>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</si>
  <si>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</si>
  <si>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</si>
  <si>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</si>
  <si>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</si>
  <si>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</si>
  <si>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</si>
  <si>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</si>
  <si>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</si>
  <si>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</si>
  <si>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</si>
  <si>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</si>
  <si>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</si>
  <si>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</si>
  <si>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</si>
  <si>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</si>
  <si>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</si>
  <si>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</si>
  <si>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</si>
  <si>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</si>
  <si>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</si>
  <si>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</si>
  <si>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</si>
  <si>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</si>
  <si>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</si>
  <si>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</si>
  <si>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</si>
  <si>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</si>
  <si>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</si>
  <si>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</si>
  <si>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</si>
  <si>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</si>
  <si>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</si>
  <si>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</si>
  <si>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</si>
  <si>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</si>
  <si>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</si>
  <si>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</si>
  <si>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</si>
  <si>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</si>
  <si>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</si>
  <si>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</si>
  <si>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</si>
  <si>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</si>
  <si>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</si>
  <si>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</si>
  <si>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</si>
  <si>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</si>
  <si>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</si>
  <si>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</si>
  <si>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</si>
  <si>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</si>
  <si>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</si>
  <si>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</si>
  <si>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</si>
  <si>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</si>
  <si>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</si>
  <si>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</si>
  <si>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</si>
  <si>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</si>
  <si>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</si>
  <si>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</si>
  <si>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</si>
  <si>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</si>
  <si>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</si>
  <si>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</si>
  <si>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</si>
  <si>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</si>
  <si>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</si>
  <si>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</si>
  <si>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</si>
  <si>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</si>
  <si>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</si>
  <si>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</si>
  <si>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</si>
  <si>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</si>
  <si>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</si>
  <si>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</si>
  <si>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</si>
  <si>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</si>
  <si>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</si>
  <si>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</si>
  <si>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</si>
  <si>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</si>
  <si>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</si>
  <si>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</si>
  <si>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</si>
  <si>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</si>
  <si>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</si>
  <si>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</si>
  <si>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</si>
  <si>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</si>
  <si>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</si>
  <si>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</si>
  <si>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</si>
  <si>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</si>
  <si>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</si>
  <si>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</si>
  <si>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</si>
  <si>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</si>
  <si>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</si>
  <si>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</si>
  <si>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</si>
  <si>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</si>
  <si>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</si>
  <si>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</si>
  <si>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</si>
  <si>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</si>
  <si>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</si>
  <si>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</si>
  <si>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</si>
  <si>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</si>
  <si>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</si>
  <si>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</si>
  <si>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</si>
  <si>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</si>
  <si>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</si>
  <si>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</si>
  <si>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</si>
  <si>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</si>
  <si>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</si>
  <si>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</si>
  <si>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</si>
  <si>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</si>
  <si>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</si>
  <si>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</si>
  <si>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</si>
  <si>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</si>
  <si>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</si>
  <si>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</si>
  <si>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</si>
  <si>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</si>
  <si>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</si>
  <si>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</si>
  <si>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</si>
  <si>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</si>
  <si>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</si>
  <si>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</si>
  <si>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</si>
  <si>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</si>
  <si>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</si>
  <si>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</si>
  <si>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</si>
  <si>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</si>
  <si>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</si>
  <si>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</si>
  <si>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</si>
  <si>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</si>
  <si>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</si>
  <si>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</si>
  <si>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</si>
  <si>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</si>
  <si>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</si>
  <si>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</si>
  <si>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</si>
  <si>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</si>
  <si>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</si>
  <si>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</si>
  <si>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</si>
  <si>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</si>
  <si>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</si>
  <si>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</si>
  <si>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</si>
  <si>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</si>
  <si>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</si>
  <si>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</si>
  <si>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</si>
  <si>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</si>
  <si>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</si>
  <si>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</si>
  <si>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</si>
  <si>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</si>
  <si>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</si>
  <si>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</si>
  <si>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</si>
  <si>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</si>
  <si>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</si>
  <si>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</si>
  <si>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</si>
  <si>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</si>
  <si>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</si>
  <si>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</si>
  <si>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</si>
  <si>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</si>
  <si>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</si>
  <si>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</si>
  <si>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</si>
  <si>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</si>
  <si>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</si>
  <si>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</si>
  <si>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</si>
  <si>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</si>
  <si>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</si>
  <si>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</si>
  <si>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</si>
  <si>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</si>
  <si>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</si>
  <si>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</si>
  <si>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</si>
  <si>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</si>
  <si>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</si>
  <si>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</si>
  <si>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</si>
  <si>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</si>
  <si>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</si>
  <si>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</si>
  <si>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</si>
  <si>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</si>
  <si>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</si>
  <si>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</si>
  <si>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</si>
  <si>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</si>
  <si>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</si>
  <si>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</si>
  <si>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</si>
  <si>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</si>
  <si>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</si>
  <si>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</si>
  <si>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</si>
  <si>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</si>
  <si>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</si>
  <si>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</si>
  <si>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</si>
  <si>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</si>
  <si>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</si>
  <si>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</si>
  <si>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</si>
  <si>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</si>
  <si>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</si>
  <si>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</si>
  <si>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</si>
  <si>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</si>
  <si>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</si>
  <si>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</si>
  <si>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</si>
  <si>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</si>
  <si>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</si>
  <si>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</si>
  <si>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</si>
  <si>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</si>
  <si>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</si>
  <si>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</si>
  <si>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</si>
  <si>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</si>
  <si>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</si>
  <si>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</si>
  <si>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</si>
  <si>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</si>
  <si>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</si>
  <si>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</si>
  <si>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</si>
  <si>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</si>
  <si>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</si>
  <si>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</si>
  <si>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</si>
  <si>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</si>
  <si>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</si>
  <si>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</si>
  <si>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</si>
  <si>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</si>
  <si>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</si>
  <si>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</si>
  <si>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</si>
  <si>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</si>
  <si>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</si>
  <si>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</si>
  <si>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</si>
  <si>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</si>
  <si>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</si>
  <si>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</si>
  <si>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</si>
  <si>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</si>
  <si>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</si>
  <si>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</si>
  <si>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</si>
  <si>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</si>
  <si>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</si>
  <si>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</si>
  <si>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</si>
  <si>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</si>
  <si>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</si>
  <si>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</si>
  <si>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</si>
  <si>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</si>
  <si>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</si>
  <si>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</si>
  <si>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</si>
  <si>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</si>
  <si>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</si>
  <si>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</si>
  <si>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</si>
  <si>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</si>
  <si>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</si>
  <si>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</si>
  <si>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</si>
  <si>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</si>
  <si>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</si>
  <si>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</si>
  <si>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</si>
  <si>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</si>
  <si>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</si>
  <si>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</si>
  <si>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</si>
  <si>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</si>
  <si>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</si>
  <si>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</si>
  <si>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</si>
  <si>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</si>
  <si>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</si>
  <si>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</si>
  <si>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</si>
  <si>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</si>
  <si>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</si>
  <si>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</si>
  <si>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</si>
  <si>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</si>
  <si>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</si>
  <si>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</si>
  <si>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</si>
  <si>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</si>
  <si>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</si>
  <si>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</si>
  <si>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</si>
  <si>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</si>
  <si>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</si>
  <si>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</si>
  <si>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</si>
  <si>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</si>
  <si>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</si>
  <si>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</si>
  <si>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</si>
  <si>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</si>
  <si>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</si>
  <si>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</si>
  <si>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</si>
  <si>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</si>
  <si>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</si>
  <si>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</si>
  <si>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</si>
  <si>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</si>
  <si>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</si>
  <si>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</si>
  <si>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</si>
  <si>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</si>
  <si>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</si>
  <si>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</si>
  <si>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</si>
  <si>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</si>
  <si>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</si>
  <si>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</si>
  <si>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</si>
  <si>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</si>
  <si>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</si>
  <si>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</si>
  <si>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</si>
  <si>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</si>
  <si>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</si>
  <si>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</si>
  <si>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</si>
  <si>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</si>
  <si>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</si>
  <si>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</si>
  <si>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</si>
  <si>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</si>
  <si>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</si>
  <si>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</si>
  <si>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</si>
  <si>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</si>
  <si>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</si>
  <si>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</si>
  <si>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</si>
  <si>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</si>
  <si>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</si>
  <si>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</si>
  <si>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</si>
  <si>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</si>
  <si>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</si>
  <si>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</si>
  <si>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</si>
  <si>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</si>
  <si>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</si>
  <si>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</si>
  <si>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</si>
  <si>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</si>
  <si>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</si>
  <si>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</si>
  <si>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</si>
  <si>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</si>
  <si>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</si>
  <si>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</si>
  <si>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</si>
  <si>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</si>
  <si>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</si>
  <si>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</si>
  <si>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</si>
  <si>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</si>
  <si>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</si>
  <si>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</si>
  <si>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</si>
  <si>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</si>
  <si>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</si>
  <si>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</si>
  <si>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</si>
  <si>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</si>
  <si>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</si>
  <si>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</si>
  <si>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</si>
  <si>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</si>
  <si>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</si>
  <si>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</si>
  <si>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</si>
  <si>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</si>
  <si>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</si>
  <si>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</si>
  <si>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</si>
  <si>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</si>
  <si>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</si>
  <si>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</si>
  <si>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</si>
  <si>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</si>
  <si>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</si>
  <si>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</si>
  <si>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</si>
  <si>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</si>
  <si>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</si>
  <si>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</si>
  <si>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</si>
  <si>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</si>
  <si>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</si>
  <si>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</si>
  <si>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</si>
  <si>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</si>
  <si>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</si>
  <si>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</si>
  <si>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</si>
  <si>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</si>
  <si>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</si>
  <si>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</si>
  <si>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</si>
  <si>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</si>
  <si>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</si>
  <si>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</si>
  <si>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</si>
  <si>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</si>
  <si>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</si>
  <si>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</si>
  <si>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</si>
  <si>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</si>
  <si>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</si>
  <si>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</si>
  <si>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</si>
  <si>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</si>
  <si>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</si>
  <si>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</si>
  <si>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</si>
  <si>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</si>
  <si>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</si>
  <si>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</si>
  <si>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</si>
  <si>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</si>
  <si>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</si>
  <si>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</si>
  <si>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</si>
  <si>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</si>
  <si>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</si>
  <si>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</si>
  <si>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</si>
  <si>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</si>
  <si>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</si>
  <si>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</si>
  <si>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</si>
  <si>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</si>
  <si>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</si>
  <si>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</si>
  <si>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</si>
  <si>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</si>
  <si>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</si>
  <si>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</si>
  <si>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</si>
  <si>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</si>
  <si>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</si>
  <si>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</si>
  <si>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</si>
  <si>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</si>
  <si>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</si>
  <si>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</si>
  <si>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</si>
  <si>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</si>
  <si>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</si>
  <si>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</si>
  <si>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</si>
  <si>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</si>
  <si>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</si>
  <si>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</si>
  <si>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</si>
  <si>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</si>
  <si>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</si>
  <si>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</si>
  <si>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</si>
  <si>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</si>
  <si>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</si>
  <si>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</si>
  <si>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</si>
  <si>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</si>
  <si>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</si>
  <si>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</si>
  <si>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</si>
  <si>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</si>
  <si>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</si>
  <si>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</si>
  <si>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</si>
  <si>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</si>
  <si>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</si>
  <si>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</si>
  <si>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</si>
  <si>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</si>
  <si>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</si>
  <si>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</si>
  <si>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</si>
  <si>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</si>
  <si>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</si>
  <si>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</si>
  <si>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</si>
  <si>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</si>
  <si>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</si>
  <si>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</si>
  <si>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</si>
  <si>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</si>
  <si>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</si>
  <si>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</si>
  <si>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</si>
  <si>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</si>
  <si>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</si>
  <si>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</si>
  <si>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</si>
  <si>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</si>
  <si>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</si>
  <si>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</si>
  <si>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</si>
  <si>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</si>
  <si>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</si>
  <si>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</si>
  <si>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</si>
  <si>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</si>
  <si>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</si>
  <si>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</si>
  <si>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</si>
  <si>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</si>
  <si>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</si>
  <si>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</si>
  <si>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</si>
  <si>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</si>
  <si>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</si>
  <si>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</si>
  <si>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</si>
  <si>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</si>
  <si>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</si>
  <si>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</si>
  <si>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</si>
  <si>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</si>
  <si>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</si>
  <si>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</si>
  <si>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</si>
  <si>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</si>
  <si>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</si>
  <si>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</si>
  <si>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</si>
  <si>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</si>
  <si>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</si>
  <si>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</si>
  <si>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</si>
  <si>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</si>
  <si>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</si>
  <si>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</si>
  <si>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</si>
  <si>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</si>
  <si>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</si>
  <si>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</si>
  <si>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</si>
  <si>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</si>
  <si>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</si>
  <si>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</si>
  <si>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</si>
  <si>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</si>
  <si>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</si>
  <si>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</si>
  <si>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</si>
  <si>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</si>
  <si>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</si>
  <si>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</si>
  <si>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</si>
  <si>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</si>
  <si>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</si>
  <si>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</si>
  <si>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</si>
  <si>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</si>
  <si>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</si>
  <si>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</si>
  <si>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</si>
  <si>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</si>
  <si>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</si>
  <si>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</si>
  <si>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</si>
  <si>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</si>
  <si>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</si>
  <si>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</si>
  <si>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</si>
  <si>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</si>
  <si>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</si>
  <si>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</si>
  <si>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</si>
  <si>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</si>
  <si>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</si>
  <si>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</si>
  <si>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</si>
  <si>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</si>
  <si>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</si>
  <si>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</si>
  <si>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</si>
  <si>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</si>
  <si>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</si>
  <si>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</si>
  <si>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</si>
  <si>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</si>
  <si>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</si>
  <si>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</si>
  <si>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</si>
  <si>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</si>
  <si>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</si>
  <si>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</si>
  <si>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</si>
  <si>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</si>
  <si>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</si>
  <si>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</si>
  <si>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</si>
  <si>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</si>
  <si>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</si>
  <si>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</si>
  <si>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</si>
  <si>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</si>
  <si>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</si>
  <si>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</si>
  <si>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</si>
  <si>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</si>
  <si>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</si>
  <si>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</si>
  <si>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</si>
  <si>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</si>
  <si>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</si>
  <si>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</si>
  <si>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</si>
  <si>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</si>
  <si>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</si>
  <si>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</si>
  <si>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</si>
  <si>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</si>
  <si>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</si>
  <si>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</si>
  <si>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</si>
  <si>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</si>
  <si>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</si>
  <si>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</si>
  <si>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</si>
  <si>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</si>
  <si>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</si>
  <si>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</si>
  <si>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</si>
  <si>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</si>
  <si>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</si>
  <si>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</si>
  <si>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</si>
  <si>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</si>
  <si>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</si>
  <si>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</si>
  <si>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</si>
  <si>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</si>
  <si>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</si>
  <si>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</si>
  <si>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</si>
  <si>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</si>
  <si>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</si>
  <si>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</si>
  <si>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</si>
  <si>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</si>
  <si>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</si>
  <si>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</si>
  <si>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</si>
  <si>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</si>
  <si>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</si>
  <si>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</si>
  <si>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</si>
  <si>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</si>
  <si>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</si>
  <si>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</si>
  <si>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</si>
  <si>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</si>
  <si>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</si>
  <si>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</si>
  <si>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</si>
  <si>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</si>
  <si>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</si>
  <si>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</si>
  <si>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</si>
  <si>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</si>
  <si>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</si>
  <si>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</si>
  <si>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</si>
  <si>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</si>
  <si>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</si>
  <si>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</si>
  <si>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</si>
  <si>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</si>
  <si>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</si>
  <si>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</si>
  <si>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</si>
  <si>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</si>
  <si>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</si>
  <si>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</si>
  <si>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</si>
  <si>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</si>
  <si>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</si>
  <si>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</si>
  <si>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</si>
  <si>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</si>
  <si>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</si>
  <si>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</si>
  <si>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</si>
  <si>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</si>
  <si>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</si>
  <si>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</si>
  <si>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</si>
  <si>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</si>
  <si>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</si>
  <si>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</si>
  <si>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</si>
  <si>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</si>
  <si>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</si>
  <si>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</si>
  <si>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</si>
  <si>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</si>
  <si>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</si>
  <si>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</si>
  <si>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</si>
  <si>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</si>
  <si>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</si>
  <si>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</si>
  <si>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</si>
  <si>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</si>
  <si>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</si>
  <si>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</si>
  <si>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</si>
  <si>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</si>
  <si>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</si>
  <si>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</si>
  <si>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</si>
  <si>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</si>
  <si>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</si>
  <si>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</si>
  <si>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</si>
  <si>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</si>
  <si>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</si>
  <si>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</si>
  <si>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</si>
  <si>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</si>
  <si>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</si>
  <si>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</si>
  <si>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</si>
  <si>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</si>
  <si>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</si>
  <si>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</si>
  <si>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</si>
  <si>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</si>
  <si>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</si>
  <si>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</si>
  <si>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</si>
  <si>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</si>
  <si>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</si>
  <si>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</si>
  <si>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</si>
  <si>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</si>
  <si>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</si>
  <si>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</si>
  <si>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</si>
  <si>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</si>
  <si>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</si>
  <si>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</si>
  <si>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</si>
  <si>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</si>
  <si>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</si>
  <si>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</si>
  <si>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</si>
  <si>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</si>
  <si>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</si>
  <si>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</si>
  <si>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</si>
  <si>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</si>
  <si>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</si>
  <si>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</si>
  <si>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</si>
  <si>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</si>
  <si>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</si>
  <si>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</si>
  <si>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</si>
  <si>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</si>
  <si>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</si>
  <si>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</si>
  <si>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</si>
  <si>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</si>
  <si>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</si>
  <si>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</si>
  <si>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</si>
  <si>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</si>
  <si>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</si>
  <si>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</si>
  <si>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</si>
  <si>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</si>
  <si>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</si>
  <si>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</si>
  <si>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</si>
  <si>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</si>
  <si>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</si>
  <si>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</si>
  <si>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</si>
  <si>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</si>
  <si>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</si>
  <si>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</si>
  <si>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</si>
  <si>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</si>
  <si>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</si>
  <si>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</si>
  <si>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</si>
  <si>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</si>
  <si>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</si>
  <si>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</si>
  <si>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</si>
  <si>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</si>
  <si>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</si>
  <si>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</si>
  <si>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</si>
  <si>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</si>
  <si>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</si>
  <si>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</si>
  <si>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</si>
  <si>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</si>
  <si>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</si>
  <si>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</si>
  <si>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</si>
  <si>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</si>
  <si>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</si>
  <si>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</si>
  <si>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</si>
  <si>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</si>
  <si>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</si>
  <si>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</si>
  <si>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</si>
  <si>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</si>
  <si>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</si>
  <si>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</si>
  <si>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</si>
  <si>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</si>
  <si>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</si>
  <si>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</si>
  <si>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</si>
  <si>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</si>
  <si>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</si>
  <si>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</si>
  <si>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</si>
  <si>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</si>
  <si>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</si>
  <si>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</si>
  <si>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</si>
  <si>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</si>
  <si>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</si>
  <si>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</si>
  <si>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</si>
  <si>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</si>
  <si>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</si>
  <si>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</si>
  <si>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</si>
  <si>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</si>
  <si>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</si>
  <si>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</si>
  <si>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</si>
  <si>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</si>
  <si>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</si>
  <si>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</si>
  <si>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</si>
  <si>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</si>
  <si>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</si>
  <si>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</si>
  <si>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</si>
  <si>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</si>
  <si>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</si>
  <si>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</si>
  <si>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</si>
  <si>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</si>
  <si>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</si>
  <si>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</si>
  <si>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</si>
  <si>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</si>
  <si>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</si>
  <si>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</si>
  <si>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</si>
  <si>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</si>
  <si>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</si>
  <si>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</si>
  <si>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</si>
  <si>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</si>
  <si>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</si>
  <si>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</si>
  <si>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</si>
  <si>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</si>
  <si>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</si>
  <si>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</si>
  <si>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</si>
  <si>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</si>
  <si>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</si>
  <si>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</si>
  <si>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</si>
  <si>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</si>
  <si>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</si>
  <si>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</si>
  <si>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</si>
  <si>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</si>
  <si>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</si>
  <si>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</si>
  <si>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</si>
  <si>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</si>
  <si>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</si>
  <si>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</si>
  <si>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</si>
  <si>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</si>
  <si>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</si>
  <si>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</si>
  <si>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</si>
  <si>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</si>
  <si>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</si>
  <si>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</si>
  <si>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</si>
  <si>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</si>
  <si>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</si>
  <si>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</si>
  <si>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</si>
  <si>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</si>
  <si>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</si>
  <si>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</si>
  <si>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</si>
  <si>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</si>
  <si>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</si>
  <si>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</si>
  <si>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</si>
  <si>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</si>
  <si>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</si>
  <si>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</si>
  <si>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</si>
  <si>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</si>
  <si>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</si>
  <si>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</si>
  <si>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</si>
  <si>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</si>
  <si>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</si>
  <si>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</si>
  <si>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</si>
  <si>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</si>
  <si>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</si>
  <si>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</si>
  <si>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</si>
  <si>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</si>
  <si>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</si>
  <si>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</si>
  <si>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</si>
  <si>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</si>
  <si>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</si>
  <si>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</si>
  <si>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</si>
  <si>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</si>
  <si>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</si>
  <si>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</si>
  <si>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</si>
  <si>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</si>
  <si>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</si>
  <si>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</si>
  <si>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</si>
  <si>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</si>
  <si>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</si>
  <si>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</si>
  <si>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</si>
  <si>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</si>
  <si>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</si>
  <si>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</si>
  <si>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</si>
  <si>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</si>
  <si>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</si>
  <si>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</si>
  <si>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</si>
  <si>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</si>
  <si>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</si>
  <si>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</si>
  <si>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</si>
  <si>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</si>
  <si>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</si>
  <si>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</si>
  <si>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</si>
  <si>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</si>
  <si>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</si>
  <si>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</si>
  <si>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</si>
  <si>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</si>
  <si>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</si>
  <si>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</si>
  <si>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</si>
  <si>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</si>
  <si>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</si>
  <si>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</si>
  <si>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</si>
  <si>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</si>
  <si>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</si>
  <si>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</si>
  <si>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</si>
  <si>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</si>
  <si>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</si>
  <si>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</si>
  <si>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</si>
  <si>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</si>
  <si>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</si>
  <si>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</si>
  <si>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</si>
  <si>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</si>
  <si>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</si>
  <si>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</si>
  <si>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</si>
  <si>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</si>
  <si>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</si>
  <si>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</si>
  <si>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</si>
  <si>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</si>
  <si>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</si>
  <si>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</si>
  <si>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</si>
  <si>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</si>
  <si>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</si>
  <si>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</si>
  <si>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</si>
  <si>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</si>
  <si>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</si>
  <si>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</si>
  <si>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</si>
  <si>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</si>
  <si>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</si>
  <si>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</si>
  <si>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</si>
  <si>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</si>
  <si>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</si>
  <si>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</si>
  <si>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</si>
  <si>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</si>
  <si>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</si>
  <si>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</si>
  <si>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</si>
  <si>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</si>
  <si>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</si>
  <si>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</si>
  <si>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</si>
  <si>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</si>
  <si>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</si>
  <si>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</si>
  <si>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</si>
  <si>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</si>
  <si>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</si>
  <si>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</si>
  <si>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</si>
  <si>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</si>
  <si>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</si>
  <si>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</si>
  <si>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</si>
  <si>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</si>
  <si>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</si>
  <si>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</si>
  <si>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</si>
  <si>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</si>
  <si>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</si>
  <si>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</si>
  <si>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</si>
  <si>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</si>
  <si>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</si>
  <si>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</si>
  <si>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</si>
  <si>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</si>
  <si>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</si>
  <si>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</si>
  <si>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</si>
  <si>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</si>
  <si>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</si>
  <si>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</si>
  <si>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</si>
  <si>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</si>
  <si>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</si>
  <si>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</si>
  <si>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</si>
  <si>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</si>
  <si>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</si>
  <si>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</si>
  <si>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</si>
  <si>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</si>
  <si>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</si>
  <si>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</si>
  <si>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</si>
  <si>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</si>
  <si>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</si>
  <si>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</si>
  <si>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</si>
  <si>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</si>
  <si>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</si>
  <si>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</si>
  <si>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</si>
  <si>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</si>
  <si>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</si>
  <si>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</si>
  <si>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</si>
  <si>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</si>
  <si>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</si>
  <si>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</si>
  <si>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</si>
  <si>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</si>
  <si>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</si>
  <si>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</si>
  <si>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</si>
  <si>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</si>
  <si>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</si>
  <si>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</si>
  <si>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</si>
  <si>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</si>
  <si>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</si>
  <si>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</si>
  <si>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</si>
  <si>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</si>
  <si>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</si>
  <si>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</si>
  <si>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</si>
  <si>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</si>
  <si>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</si>
  <si>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</si>
  <si>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</si>
  <si>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</si>
  <si>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</si>
  <si>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</si>
  <si>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</si>
  <si>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</si>
  <si>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</si>
  <si>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</si>
  <si>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</si>
  <si>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</si>
  <si>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</si>
  <si>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</si>
  <si>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</si>
  <si>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</si>
  <si>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</si>
  <si>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</si>
  <si>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</si>
  <si>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</si>
  <si>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</si>
  <si>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</si>
  <si>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</si>
  <si>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</si>
  <si>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</si>
  <si>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</si>
  <si>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</si>
  <si>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</si>
  <si>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</si>
  <si>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</si>
  <si>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</si>
  <si>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</si>
  <si>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</si>
  <si>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</si>
  <si>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</si>
  <si>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</si>
  <si>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</si>
  <si>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</si>
  <si>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</si>
  <si>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</si>
  <si>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</si>
  <si>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</si>
  <si>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</si>
  <si>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</si>
  <si>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</si>
  <si>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</si>
  <si>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</si>
  <si>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</si>
  <si>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</si>
  <si>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</si>
  <si>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</si>
  <si>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</si>
  <si>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</si>
  <si>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</si>
  <si>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</si>
  <si>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</si>
  <si>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</si>
  <si>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</si>
  <si>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</si>
  <si>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</si>
  <si>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</si>
  <si>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</si>
  <si>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</si>
  <si>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</si>
  <si>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</si>
  <si>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</si>
  <si>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</si>
  <si>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</si>
  <si>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</si>
  <si>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</si>
  <si>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</si>
  <si>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</si>
  <si>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</si>
  <si>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</si>
  <si>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</si>
  <si>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</si>
  <si>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</si>
  <si>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</si>
  <si>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</si>
  <si>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</si>
  <si>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</si>
  <si>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</si>
  <si>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</si>
  <si>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</si>
  <si>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</si>
  <si>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</si>
  <si>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</si>
  <si>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</si>
  <si>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</si>
  <si>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</si>
  <si>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</si>
  <si>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</si>
  <si>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</si>
  <si>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</si>
  <si>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</si>
  <si>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</si>
  <si>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</si>
  <si>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</si>
  <si>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</si>
  <si>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</si>
  <si>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</si>
  <si>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</si>
  <si>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</si>
  <si>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</si>
  <si>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</si>
  <si>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</si>
  <si>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</si>
  <si>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</si>
  <si>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</si>
  <si>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</si>
  <si>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</si>
  <si>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</si>
  <si>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</si>
  <si>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</si>
  <si>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</si>
  <si>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</si>
  <si>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</si>
  <si>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</si>
  <si>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</si>
  <si>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</si>
  <si>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</si>
  <si>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</si>
  <si>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</si>
  <si>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</si>
  <si>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</si>
  <si>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</si>
  <si>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</si>
  <si>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</si>
  <si>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</si>
  <si>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</si>
  <si>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</si>
  <si>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</si>
  <si>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</si>
  <si>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</si>
  <si>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</si>
  <si>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</si>
  <si>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</si>
  <si>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</si>
  <si>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</si>
  <si>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</si>
  <si>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</si>
  <si>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</si>
  <si>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</si>
  <si>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</si>
  <si>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</si>
  <si>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</si>
  <si>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</si>
  <si>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</si>
  <si>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</si>
  <si>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</si>
  <si>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</si>
  <si>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</si>
  <si>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</si>
  <si>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</si>
  <si>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</si>
  <si>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</si>
  <si>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</si>
  <si>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</si>
  <si>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</si>
  <si>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</si>
  <si>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</si>
  <si>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</si>
  <si>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</si>
  <si>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</si>
  <si>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</si>
  <si>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</si>
  <si>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</si>
  <si>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</si>
  <si>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</si>
  <si>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</si>
  <si>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</si>
  <si>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</si>
  <si>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</si>
  <si>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</si>
  <si>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</si>
  <si>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</si>
  <si>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</si>
  <si>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</si>
  <si>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</si>
  <si>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</si>
  <si>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</si>
  <si>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</si>
  <si>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</si>
  <si>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</si>
  <si>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</si>
  <si>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</si>
  <si>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</si>
  <si>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</si>
  <si>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</si>
  <si>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</si>
  <si>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</si>
  <si>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</si>
  <si>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</si>
  <si>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</si>
  <si>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</si>
  <si>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</si>
  <si>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</si>
  <si>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</si>
  <si>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</si>
  <si>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</si>
  <si>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</si>
  <si>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</si>
  <si>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</si>
  <si>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</si>
  <si>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</si>
  <si>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</si>
  <si>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</si>
  <si>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</si>
  <si>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</si>
  <si>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</si>
  <si>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</si>
  <si>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</si>
  <si>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</si>
  <si>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</si>
  <si>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</si>
  <si>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</si>
  <si>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</si>
  <si>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</si>
  <si>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</si>
  <si>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</si>
  <si>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</si>
  <si>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</si>
  <si>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</si>
  <si>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</si>
  <si>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</si>
  <si>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</si>
  <si>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</si>
  <si>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</si>
  <si>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</si>
  <si>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</si>
  <si>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</si>
  <si>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</si>
  <si>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</si>
  <si>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</si>
  <si>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</si>
  <si>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</si>
  <si>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</si>
  <si>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</si>
  <si>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</si>
  <si>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</si>
  <si>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</si>
  <si>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</si>
  <si>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</si>
  <si>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</si>
  <si>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</si>
  <si>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</si>
  <si>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</si>
  <si>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</si>
  <si>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</si>
  <si>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</si>
  <si>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</si>
  <si>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</si>
  <si>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</si>
  <si>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</si>
  <si>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</si>
  <si>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</si>
  <si>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</si>
  <si>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</si>
  <si>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</si>
  <si>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</si>
  <si>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</si>
  <si>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</si>
  <si>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</si>
  <si>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</si>
  <si>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</si>
  <si>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</si>
  <si>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</si>
  <si>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</si>
  <si>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</si>
  <si>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</si>
  <si>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</si>
  <si>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</si>
  <si>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</si>
  <si>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</si>
  <si>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</si>
  <si>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</si>
  <si>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</si>
  <si>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</si>
  <si>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</si>
  <si>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</si>
  <si>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</si>
  <si>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</si>
  <si>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</si>
  <si>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</si>
  <si>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</si>
  <si>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</si>
  <si>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</si>
  <si>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</si>
  <si>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</si>
  <si>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</si>
  <si>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</si>
  <si>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</si>
  <si>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</si>
  <si>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</si>
  <si>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</si>
  <si>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</si>
  <si>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</si>
  <si>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</si>
  <si>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</si>
  <si>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</si>
  <si>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</si>
  <si>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</si>
  <si>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</si>
  <si>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</si>
  <si>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</si>
  <si>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</si>
  <si>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</si>
  <si>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</si>
  <si>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</si>
  <si>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</si>
  <si>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</si>
  <si>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</si>
  <si>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</si>
  <si>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</si>
  <si>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</si>
  <si>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</si>
  <si>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</si>
  <si>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</si>
  <si>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</si>
  <si>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</si>
  <si>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</si>
  <si>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</si>
  <si>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</si>
  <si>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</si>
  <si>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</si>
  <si>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</si>
  <si>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</si>
  <si>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</si>
  <si>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</si>
  <si>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</si>
  <si>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</si>
  <si>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</si>
  <si>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</si>
  <si>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</si>
  <si>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</si>
  <si>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</si>
  <si>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</si>
  <si>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</si>
  <si>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</si>
  <si>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</si>
  <si>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</si>
  <si>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</si>
  <si>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</si>
  <si>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</si>
  <si>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</si>
  <si>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</si>
  <si>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</si>
  <si>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</si>
  <si>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</si>
  <si>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</si>
  <si>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</si>
  <si>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</si>
  <si>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</si>
  <si>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</si>
  <si>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</si>
  <si>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</si>
  <si>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</si>
  <si>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</si>
  <si>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</si>
  <si>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</si>
  <si>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</si>
  <si>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</si>
  <si>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</si>
  <si>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</si>
  <si>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</si>
  <si>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</si>
  <si>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</si>
  <si>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</si>
  <si>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</si>
  <si>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</si>
  <si>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</si>
  <si>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</si>
  <si>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</si>
  <si>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</si>
  <si>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</si>
  <si>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</si>
  <si>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</si>
  <si>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</si>
  <si>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</si>
  <si>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</si>
  <si>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</si>
  <si>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</si>
  <si>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</si>
  <si>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</si>
  <si>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</si>
  <si>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</si>
  <si>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</si>
  <si>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</si>
  <si>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</si>
  <si>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</si>
  <si>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</si>
  <si>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</si>
  <si>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</si>
  <si>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</si>
  <si>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</si>
  <si>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</si>
  <si>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</si>
  <si>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</si>
  <si>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</si>
  <si>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</si>
  <si>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</si>
  <si>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</si>
  <si>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</si>
  <si>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</si>
  <si>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</si>
  <si>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</si>
  <si>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</si>
  <si>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</si>
  <si>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</si>
  <si>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</si>
  <si>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</si>
  <si>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</si>
  <si>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</si>
  <si>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</si>
  <si>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</si>
  <si>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</si>
  <si>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</si>
  <si>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</si>
  <si>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</si>
  <si>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</si>
  <si>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</si>
  <si>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</si>
  <si>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</si>
  <si>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</si>
  <si>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</si>
  <si>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</si>
  <si>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</si>
  <si>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</si>
  <si>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</si>
  <si>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</si>
  <si>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</si>
  <si>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</si>
  <si>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</si>
  <si>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</si>
  <si>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</si>
  <si>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</si>
  <si>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</si>
  <si>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</si>
  <si>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</si>
  <si>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</si>
  <si>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</si>
  <si>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</si>
  <si>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</si>
  <si>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</si>
  <si>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</si>
  <si>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</si>
  <si>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</si>
  <si>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</si>
  <si>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</si>
  <si>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</si>
  <si>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</si>
  <si>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</si>
  <si>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</si>
  <si>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</si>
  <si>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</si>
  <si>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</si>
  <si>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</si>
  <si>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</si>
  <si>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</si>
  <si>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</si>
  <si>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</si>
  <si>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</si>
  <si>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</si>
  <si>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</si>
  <si>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</si>
  <si>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</si>
  <si>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</si>
  <si>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</si>
  <si>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</si>
  <si>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</si>
  <si>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</si>
  <si>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</si>
  <si>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</si>
  <si>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</si>
  <si>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</si>
  <si>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</si>
  <si>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</si>
  <si>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</si>
  <si>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</si>
  <si>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</si>
  <si>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</si>
  <si>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</si>
  <si>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</si>
  <si>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</si>
  <si>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</si>
  <si>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</si>
  <si>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</si>
  <si>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</si>
  <si>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</si>
  <si>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</si>
  <si>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</si>
  <si>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</si>
  <si>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</si>
  <si>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</si>
  <si>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</si>
  <si>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</si>
  <si>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</si>
  <si>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</si>
  <si>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</si>
  <si>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</si>
  <si>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</si>
  <si>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</si>
  <si>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</si>
  <si>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</si>
  <si>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</si>
  <si>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</si>
  <si>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</si>
  <si>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</si>
  <si>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</si>
  <si>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</si>
  <si>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</si>
  <si>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</si>
  <si>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</si>
  <si>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</si>
  <si>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</si>
  <si>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</si>
  <si>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</si>
  <si>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</si>
  <si>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</si>
  <si>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</si>
  <si>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</si>
  <si>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</si>
  <si>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</si>
  <si>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</si>
  <si>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</si>
  <si>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</si>
  <si>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</si>
  <si>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</si>
  <si>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</si>
  <si>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</si>
  <si>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</si>
  <si>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</si>
  <si>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</si>
  <si>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</si>
  <si>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</si>
  <si>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</si>
  <si>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</si>
  <si>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</si>
  <si>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</si>
  <si>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</si>
  <si>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</si>
  <si>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</si>
  <si>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</si>
  <si>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</si>
  <si>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</si>
  <si>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</si>
  <si>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</si>
  <si>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</si>
  <si>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</si>
  <si>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</si>
  <si>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</si>
  <si>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</si>
  <si>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</si>
  <si>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</si>
  <si>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</si>
  <si>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</si>
  <si>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</si>
  <si>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</si>
  <si>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</si>
  <si>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</si>
  <si>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</si>
  <si>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</si>
  <si>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</si>
  <si>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</si>
  <si>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</si>
  <si>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</si>
  <si>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</si>
  <si>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</si>
  <si>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</si>
  <si>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</si>
  <si>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</si>
  <si>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</si>
  <si>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</si>
  <si>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</si>
  <si>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</si>
  <si>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</si>
  <si>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</si>
  <si>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</si>
  <si>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</si>
  <si>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</si>
  <si>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</si>
  <si>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</si>
  <si>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</si>
  <si>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</si>
  <si>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</si>
  <si>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</si>
  <si>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</si>
  <si>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</si>
  <si>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</si>
  <si>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</si>
  <si>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</si>
  <si>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</si>
  <si>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</si>
  <si>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</si>
  <si>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</si>
  <si>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</si>
  <si>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</si>
  <si>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</si>
  <si>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</si>
  <si>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</si>
  <si>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</si>
  <si>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</si>
  <si>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</si>
  <si>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</si>
  <si>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</si>
  <si>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</si>
  <si>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</si>
  <si>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</si>
  <si>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</si>
  <si>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</si>
  <si>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</si>
  <si>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</si>
  <si>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</si>
  <si>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</si>
  <si>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</si>
  <si>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</si>
  <si>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</si>
  <si>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</si>
  <si>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</si>
  <si>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</si>
  <si>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</si>
  <si>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</si>
  <si>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</si>
  <si>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</si>
  <si>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</si>
  <si>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</si>
  <si>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</si>
  <si>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</si>
  <si>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</si>
  <si>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</si>
  <si>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</si>
  <si>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</si>
  <si>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</si>
  <si>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</si>
  <si>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</si>
  <si>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</si>
  <si>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</si>
  <si>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</si>
  <si>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</si>
  <si>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</si>
  <si>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</si>
  <si>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</si>
  <si>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</si>
  <si>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</si>
  <si>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</si>
  <si>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</si>
  <si>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</si>
  <si>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</si>
  <si>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</si>
  <si>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</si>
  <si>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</si>
  <si>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</si>
  <si>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</si>
  <si>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</si>
  <si>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</si>
  <si>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</si>
  <si>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</si>
  <si>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</si>
  <si>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</si>
  <si>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</si>
  <si>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</si>
  <si>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</si>
  <si>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</si>
  <si>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</si>
  <si>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</si>
  <si>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</si>
  <si>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</si>
  <si>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</si>
  <si>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</si>
  <si>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</si>
  <si>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</si>
  <si>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</si>
  <si>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</si>
  <si>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</si>
  <si>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</si>
  <si>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</si>
  <si>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</si>
  <si>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</si>
  <si>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</si>
  <si>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</si>
  <si>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</si>
  <si>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</si>
  <si>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</si>
  <si>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</si>
  <si>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</si>
  <si>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</si>
  <si>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</si>
  <si>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</si>
  <si>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</si>
  <si>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</si>
  <si>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</si>
  <si>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</si>
  <si>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</si>
  <si>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</si>
  <si>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</si>
  <si>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</si>
  <si>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</si>
  <si>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</si>
  <si>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</si>
  <si>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</si>
  <si>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</si>
  <si>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</si>
  <si>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</si>
  <si>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</si>
  <si>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</si>
  <si>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</si>
  <si>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</si>
  <si>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</si>
  <si>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</si>
  <si>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</si>
  <si>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</si>
  <si>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</si>
  <si>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</si>
  <si>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</si>
  <si>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</si>
  <si>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</si>
  <si>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</si>
  <si>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</si>
  <si>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</si>
  <si>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</si>
  <si>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</si>
  <si>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</si>
  <si>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</si>
  <si>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</si>
  <si>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</si>
  <si>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</si>
  <si>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</si>
  <si>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</si>
  <si>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</si>
  <si>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</si>
  <si>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</si>
  <si>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</si>
  <si>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</si>
  <si>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</si>
  <si>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</si>
  <si>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</si>
  <si>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</si>
  <si>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</si>
  <si>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</si>
  <si>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</si>
  <si>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</si>
  <si>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</si>
  <si>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</si>
  <si>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</si>
  <si>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</si>
  <si>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</si>
  <si>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</si>
  <si>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</si>
  <si>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</si>
  <si>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</si>
  <si>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</si>
  <si>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</si>
  <si>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</si>
  <si>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</si>
  <si>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</si>
  <si>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</si>
  <si>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</si>
  <si>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</si>
  <si>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</si>
  <si>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</si>
  <si>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</si>
  <si>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</si>
  <si>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</si>
  <si>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</si>
  <si>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</si>
  <si>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</si>
  <si>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</si>
  <si>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</si>
  <si>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</si>
  <si>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</si>
  <si>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</si>
  <si>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</si>
  <si>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</si>
  <si>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</si>
  <si>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</si>
  <si>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</si>
  <si>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</si>
  <si>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</si>
  <si>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</si>
  <si>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</si>
  <si>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</si>
  <si>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</si>
  <si>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</si>
  <si>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</si>
  <si>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</si>
  <si>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</si>
  <si>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</si>
  <si>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</si>
  <si>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</si>
  <si>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</si>
  <si>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</si>
  <si>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</si>
  <si>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</si>
  <si>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</si>
  <si>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</si>
  <si>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</si>
  <si>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</si>
  <si>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</si>
  <si>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</si>
  <si>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</si>
  <si>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</si>
  <si>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</si>
  <si>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</si>
  <si>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</si>
  <si>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</si>
  <si>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</si>
  <si>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</si>
  <si>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</si>
  <si>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</si>
  <si>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</si>
  <si>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</si>
  <si>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</si>
  <si>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</si>
  <si>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</si>
  <si>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</si>
  <si>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</si>
  <si>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</si>
  <si>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</si>
  <si>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</si>
  <si>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</si>
  <si>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</si>
  <si>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</si>
  <si>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</si>
  <si>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</si>
  <si>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</si>
  <si>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</si>
  <si>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</si>
  <si>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</si>
  <si>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</si>
  <si>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</si>
  <si>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</si>
  <si>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</si>
  <si>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</si>
  <si>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</si>
  <si>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</si>
  <si>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</si>
  <si>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</si>
  <si>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</si>
  <si>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</si>
  <si>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</si>
  <si>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</si>
  <si>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</si>
  <si>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</si>
  <si>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</si>
  <si>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</si>
  <si>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</si>
  <si>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</si>
  <si>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</si>
  <si>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</si>
  <si>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</si>
  <si>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</si>
  <si>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</si>
  <si>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</si>
  <si>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</si>
  <si>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</si>
  <si>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</si>
  <si>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</si>
  <si>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</si>
  <si>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</si>
  <si>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</si>
  <si>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</si>
  <si>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</si>
  <si>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</si>
  <si>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</si>
  <si>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</si>
  <si>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</si>
  <si>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</si>
  <si>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</si>
  <si>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</si>
  <si>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</si>
  <si>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</si>
  <si>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</si>
  <si>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</si>
  <si>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</si>
  <si>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</si>
  <si>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</si>
  <si>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</si>
  <si>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</si>
  <si>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</si>
  <si>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</si>
  <si>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</si>
  <si>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</si>
  <si>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</si>
  <si>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</si>
  <si>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</si>
  <si>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</si>
  <si>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</si>
  <si>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</si>
  <si>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</si>
  <si>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</si>
  <si>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</si>
  <si>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</si>
  <si>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</si>
  <si>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</si>
  <si>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</si>
  <si>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</si>
  <si>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</si>
  <si>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</si>
  <si>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</si>
  <si>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</si>
  <si>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</si>
  <si>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</si>
  <si>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</si>
  <si>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</si>
  <si>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</si>
  <si>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</si>
  <si>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</si>
  <si>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</si>
  <si>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</si>
  <si>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</si>
  <si>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</si>
  <si>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</si>
  <si>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</si>
  <si>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</si>
  <si>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</si>
  <si>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</si>
  <si>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</si>
  <si>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</si>
  <si>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</si>
  <si>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</si>
  <si>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</si>
  <si>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</si>
  <si>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</si>
  <si>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</si>
  <si>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</si>
  <si>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</si>
  <si>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</si>
  <si>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</si>
  <si>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</si>
  <si>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</si>
  <si>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</si>
  <si>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</si>
  <si>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</si>
  <si>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</si>
  <si>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</si>
  <si>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</si>
  <si>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</si>
  <si>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</si>
  <si>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</si>
  <si>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</si>
  <si>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</si>
  <si>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</si>
  <si>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</si>
  <si>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</si>
  <si>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</si>
  <si>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</si>
  <si>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</si>
  <si>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</si>
  <si>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</si>
  <si>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</si>
  <si>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</si>
  <si>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</si>
  <si>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</si>
  <si>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</si>
  <si>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</si>
  <si>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</si>
  <si>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</si>
  <si>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</si>
  <si>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</si>
  <si>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</si>
  <si>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</si>
  <si>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</si>
  <si>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</si>
  <si>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</si>
  <si>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</si>
  <si>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</si>
  <si>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</si>
  <si>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</si>
  <si>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</si>
  <si>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</si>
  <si>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</si>
  <si>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</si>
  <si>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</si>
  <si>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</si>
  <si>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</si>
  <si>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</si>
  <si>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</si>
  <si>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</si>
  <si>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</si>
  <si>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</si>
  <si>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</si>
  <si>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</si>
  <si>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</si>
  <si>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</si>
  <si>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</si>
  <si>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</si>
  <si>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</si>
  <si>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</si>
  <si>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</si>
  <si>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</si>
  <si>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</si>
  <si>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</si>
  <si>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</si>
  <si>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</si>
  <si>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</si>
  <si>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</si>
  <si>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</si>
  <si>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</si>
  <si>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</si>
  <si>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</si>
  <si>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</si>
  <si>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</si>
  <si>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</si>
  <si>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</si>
  <si>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</si>
  <si>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</si>
  <si>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</si>
  <si>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</si>
  <si>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</si>
  <si>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</si>
  <si>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</si>
  <si>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</si>
  <si>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</si>
  <si>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</si>
  <si>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</si>
  <si>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</si>
  <si>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</si>
  <si>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</si>
  <si>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</si>
  <si>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</si>
  <si>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</si>
  <si>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</si>
  <si>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</si>
  <si>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</si>
  <si>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</si>
  <si>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</si>
  <si>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</si>
  <si>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</si>
  <si>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</si>
  <si>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</si>
  <si>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</si>
  <si>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</si>
  <si>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</si>
  <si>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</si>
  <si>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</si>
  <si>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</si>
  <si>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</si>
  <si>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</si>
  <si>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</si>
  <si>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</si>
  <si>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</si>
  <si>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</si>
  <si>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</si>
  <si>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</si>
  <si>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</si>
  <si>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</si>
  <si>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</si>
  <si>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</si>
  <si>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</si>
  <si>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</si>
  <si>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</si>
  <si>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</si>
  <si>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</si>
  <si>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</si>
  <si>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</si>
  <si>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</si>
  <si>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</si>
  <si>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</si>
  <si>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</si>
  <si>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</si>
  <si>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</si>
  <si>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</si>
  <si>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</si>
  <si>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</si>
  <si>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</si>
  <si>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</si>
  <si>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</si>
  <si>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</si>
  <si>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</si>
  <si>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</si>
  <si>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</si>
  <si>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</si>
  <si>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</si>
  <si>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</si>
  <si>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</si>
  <si>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</si>
  <si>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</si>
  <si>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</si>
  <si>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</si>
  <si>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</si>
  <si>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</si>
  <si>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</si>
  <si>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</si>
  <si>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</si>
  <si>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</si>
  <si>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</si>
  <si>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</si>
  <si>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</si>
  <si>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</si>
  <si>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</si>
  <si>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</si>
  <si>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</si>
  <si>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</si>
  <si>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</si>
  <si>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</si>
  <si>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</si>
  <si>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</si>
  <si>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</si>
  <si>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</si>
  <si>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</si>
  <si>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</si>
  <si>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</si>
  <si>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</si>
  <si>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</si>
  <si>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</si>
  <si>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</si>
  <si>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</si>
  <si>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</si>
  <si>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</si>
  <si>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</si>
  <si>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</si>
  <si>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</si>
  <si>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</si>
  <si>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</si>
  <si>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</si>
  <si>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</si>
  <si>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</si>
  <si>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</si>
  <si>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</si>
  <si>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</si>
  <si>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</si>
  <si>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</si>
  <si>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</si>
  <si>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</si>
  <si>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</si>
  <si>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</si>
  <si>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</si>
  <si>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</si>
  <si>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</si>
  <si>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</si>
  <si>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</si>
  <si>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</si>
  <si>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</si>
  <si>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</si>
  <si>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</si>
  <si>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</si>
  <si>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</si>
  <si>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</si>
  <si>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</si>
  <si>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</si>
  <si>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</si>
  <si>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</si>
  <si>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</si>
  <si>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</si>
  <si>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</si>
  <si>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</si>
  <si>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</si>
  <si>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</si>
  <si>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</si>
  <si>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</si>
  <si>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</si>
  <si>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</si>
  <si>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</si>
  <si>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</si>
  <si>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</si>
  <si>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</si>
  <si>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</si>
  <si>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</si>
  <si>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</si>
  <si>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</si>
  <si>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</si>
  <si>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</si>
  <si>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</si>
  <si>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</si>
  <si>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</si>
  <si>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</si>
  <si>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</si>
  <si>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</si>
  <si>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</si>
  <si>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</si>
  <si>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</si>
  <si>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</si>
  <si>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</si>
  <si>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</si>
  <si>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</si>
  <si>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</si>
  <si>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</si>
  <si>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</si>
  <si>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</si>
  <si>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</si>
  <si>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</si>
  <si>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</si>
  <si>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</si>
  <si>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</si>
  <si>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</si>
  <si>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</si>
  <si>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</si>
  <si>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</si>
  <si>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</si>
  <si>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</si>
  <si>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</si>
  <si>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</si>
  <si>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</si>
  <si>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</si>
  <si>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</si>
  <si>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</si>
  <si>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</si>
  <si>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</si>
  <si>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</si>
  <si>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</si>
  <si>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</si>
  <si>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</si>
  <si>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</si>
  <si>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</si>
  <si>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</si>
  <si>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</si>
  <si>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</si>
  <si>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</si>
  <si>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</si>
  <si>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</si>
  <si>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</si>
  <si>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</si>
  <si>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</si>
  <si>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</si>
  <si>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</si>
  <si>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</si>
  <si>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</si>
  <si>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</si>
  <si>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</si>
  <si>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</si>
  <si>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</si>
  <si>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</si>
  <si>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</si>
  <si>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</si>
  <si>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</si>
  <si>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</si>
  <si>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</si>
  <si>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</si>
  <si>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</si>
  <si>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</si>
  <si>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</si>
  <si>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</si>
  <si>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</si>
  <si>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</si>
  <si>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</si>
  <si>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</si>
  <si>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</si>
  <si>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</si>
  <si>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</si>
  <si>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</si>
  <si>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</si>
  <si>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</si>
  <si>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</si>
  <si>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</si>
  <si>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</si>
  <si>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</si>
  <si>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</si>
  <si>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</si>
  <si>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</si>
  <si>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</si>
  <si>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</si>
  <si>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</si>
  <si>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</si>
  <si>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</si>
  <si>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</si>
  <si>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</si>
  <si>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</si>
  <si>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</si>
  <si>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</si>
  <si>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</si>
  <si>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</si>
  <si>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</si>
  <si>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</si>
  <si>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</si>
  <si>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</si>
  <si>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</si>
  <si>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</si>
  <si>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</si>
  <si>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</si>
  <si>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</si>
  <si>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</si>
  <si>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</si>
  <si>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</si>
  <si>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</si>
  <si>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</si>
  <si>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</si>
  <si>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</si>
  <si>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</si>
  <si>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</si>
  <si>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</si>
  <si>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</si>
  <si>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</si>
  <si>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</si>
  <si>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</si>
  <si>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</si>
  <si>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</si>
  <si>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</si>
  <si>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</si>
  <si>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</si>
  <si>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</si>
  <si>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</si>
  <si>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</si>
  <si>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</si>
  <si>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</si>
  <si>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</si>
  <si>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</si>
  <si>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</si>
  <si>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</si>
  <si>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</si>
  <si>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</si>
  <si>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</si>
  <si>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</si>
  <si>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</si>
  <si>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</si>
  <si>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</si>
  <si>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</si>
  <si>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</si>
  <si>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</si>
  <si>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</si>
  <si>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</si>
  <si>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</si>
  <si>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</si>
  <si>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</si>
  <si>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</si>
  <si>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</si>
  <si>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</si>
  <si>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</si>
  <si>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</si>
  <si>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</si>
  <si>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</si>
  <si>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</si>
  <si>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</si>
  <si>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</si>
  <si>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</si>
  <si>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</si>
  <si>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</si>
  <si>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</si>
  <si>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</si>
  <si>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</si>
  <si>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</si>
  <si>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</si>
  <si>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</si>
  <si>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</si>
  <si>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</si>
  <si>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</si>
  <si>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</si>
  <si>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</si>
  <si>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</si>
  <si>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</si>
  <si>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</si>
  <si>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</si>
  <si>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</si>
  <si>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</si>
  <si>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</si>
  <si>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</si>
  <si>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</si>
  <si>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</si>
  <si>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</si>
  <si>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</si>
  <si>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</si>
  <si>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</si>
  <si>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</si>
  <si>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</si>
  <si>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</si>
  <si>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</si>
  <si>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</si>
  <si>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</si>
  <si>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</si>
  <si>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</si>
  <si>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</si>
  <si>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</si>
  <si>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</si>
  <si>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</si>
  <si>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</si>
  <si>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</si>
  <si>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</si>
  <si>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</si>
  <si>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</si>
  <si>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</si>
  <si>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</si>
  <si>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</si>
  <si>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</si>
  <si>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</si>
  <si>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</si>
  <si>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</si>
  <si>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</si>
  <si>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</si>
  <si>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</si>
  <si>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</si>
  <si>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</si>
  <si>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</si>
  <si>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</si>
  <si>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</si>
  <si>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</si>
  <si>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</si>
  <si>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</si>
  <si>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</si>
  <si>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</si>
  <si>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</si>
  <si>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</si>
  <si>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</si>
  <si>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</si>
  <si>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</si>
  <si>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</si>
  <si>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</si>
  <si>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</si>
  <si>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</si>
  <si>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</si>
  <si>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</si>
  <si>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</si>
  <si>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</si>
  <si>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</si>
  <si>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</si>
  <si>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</si>
  <si>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</si>
  <si>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</si>
  <si>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</si>
  <si>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</si>
  <si>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</si>
  <si>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</si>
  <si>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</si>
  <si>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</si>
  <si>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</si>
  <si>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</si>
  <si>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</si>
  <si>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</si>
  <si>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</si>
  <si>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</si>
  <si>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</si>
  <si>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</si>
  <si>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</si>
  <si>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</si>
  <si>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</si>
  <si>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</si>
  <si>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</si>
  <si>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</si>
  <si>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</si>
  <si>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</si>
  <si>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</si>
  <si>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</si>
  <si>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</si>
  <si>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</si>
  <si>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</si>
  <si>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</si>
  <si>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</si>
  <si>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</si>
  <si>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</si>
  <si>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</si>
  <si>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</si>
  <si>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</si>
  <si>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</si>
  <si>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</si>
  <si>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</si>
  <si>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</si>
  <si>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</si>
  <si>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</si>
  <si>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</si>
  <si>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</si>
  <si>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</si>
  <si>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</si>
  <si>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</si>
  <si>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</si>
  <si>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</si>
  <si>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</si>
  <si>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</si>
  <si>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</si>
  <si>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</si>
  <si>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</si>
  <si>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</si>
  <si>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</si>
  <si>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</si>
  <si>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</si>
  <si>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</si>
  <si>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</si>
  <si>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</si>
  <si>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</si>
  <si>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</si>
  <si>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</si>
  <si>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</si>
  <si>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</si>
  <si>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</si>
  <si>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</si>
  <si>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</si>
  <si>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</si>
  <si>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</si>
  <si>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</si>
  <si>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</si>
  <si>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</si>
  <si>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</si>
  <si>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</si>
  <si>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</si>
  <si>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</si>
  <si>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</si>
  <si>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</si>
  <si>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</si>
  <si>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</si>
  <si>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</si>
  <si>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</si>
  <si>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</si>
  <si>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</si>
  <si>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</si>
  <si>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</si>
  <si>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</si>
  <si>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</si>
  <si>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</si>
  <si>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</si>
  <si>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</si>
  <si>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</si>
  <si>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</si>
  <si>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</si>
  <si>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</si>
  <si>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</si>
  <si>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</si>
  <si>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</si>
  <si>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</si>
  <si>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</si>
  <si>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</si>
  <si>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</si>
  <si>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</si>
  <si>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</si>
  <si>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</si>
  <si>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</si>
  <si>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</si>
  <si>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</si>
  <si>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</si>
  <si>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</si>
  <si>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</si>
  <si>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</si>
  <si>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</si>
  <si>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</si>
  <si>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</si>
  <si>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</si>
  <si>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</si>
  <si>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</si>
  <si>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</si>
  <si>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</si>
  <si>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</si>
  <si>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</si>
  <si>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</si>
  <si>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</si>
  <si>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</si>
  <si>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</si>
  <si>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</si>
  <si>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</si>
  <si>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</si>
  <si>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</si>
  <si>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</si>
  <si>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</si>
  <si>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</si>
  <si>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</si>
  <si>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</si>
  <si>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</si>
  <si>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</si>
  <si>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</si>
  <si>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</si>
  <si>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</si>
  <si>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</si>
  <si>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</si>
  <si>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</si>
  <si>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</si>
  <si>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</si>
  <si>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</si>
  <si>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</si>
  <si>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</si>
  <si>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</si>
  <si>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</si>
  <si>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</si>
  <si>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</si>
  <si>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</si>
  <si>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</si>
  <si>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</si>
  <si>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</si>
  <si>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</si>
  <si>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</si>
  <si>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</si>
  <si>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</si>
  <si>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</si>
  <si>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</si>
  <si>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</si>
  <si>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</si>
  <si>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</si>
  <si>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</si>
  <si>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</si>
  <si>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</si>
  <si>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</si>
  <si>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</si>
  <si>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</si>
  <si>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</si>
  <si>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</si>
  <si>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</si>
  <si>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</si>
  <si>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</si>
  <si>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</si>
  <si>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</si>
  <si>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</si>
  <si>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</si>
  <si>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</si>
  <si>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</si>
  <si>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</si>
  <si>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</si>
  <si>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</si>
  <si>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</si>
  <si>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</si>
  <si>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</si>
  <si>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</si>
  <si>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</si>
  <si>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</si>
  <si>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</si>
  <si>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</si>
  <si>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</si>
  <si>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</si>
  <si>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</si>
  <si>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</si>
  <si>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</si>
  <si>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</si>
  <si>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</si>
  <si>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</si>
  <si>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</si>
  <si>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</si>
  <si>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</si>
  <si>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</si>
  <si>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</si>
  <si>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</si>
  <si>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</si>
  <si>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</si>
  <si>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</si>
  <si>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</si>
  <si>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</si>
  <si>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</si>
  <si>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</si>
  <si>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</si>
  <si>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</si>
  <si>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</si>
  <si>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</si>
  <si>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</si>
  <si>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</si>
  <si>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</si>
  <si>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</si>
  <si>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</si>
  <si>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</si>
  <si>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</si>
  <si>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</si>
  <si>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</si>
  <si>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</si>
  <si>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</si>
  <si>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</si>
  <si>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</si>
  <si>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</si>
  <si>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</si>
  <si>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</si>
  <si>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</si>
  <si>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</si>
  <si>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</si>
  <si>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</si>
  <si>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</si>
  <si>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</si>
  <si>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</si>
  <si>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</si>
  <si>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</si>
  <si>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</si>
  <si>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</si>
  <si>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</si>
  <si>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</si>
  <si>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</si>
  <si>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</si>
  <si>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</si>
  <si>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</si>
  <si>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</si>
  <si>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</si>
  <si>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</si>
  <si>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</si>
  <si>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</si>
  <si>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</si>
  <si>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</si>
  <si>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</si>
  <si>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</si>
  <si>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</si>
  <si>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</si>
  <si>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</si>
  <si>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</si>
  <si>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</si>
  <si>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</si>
  <si>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</si>
  <si>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</si>
  <si>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</si>
  <si>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</si>
  <si>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</si>
  <si>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</si>
  <si>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</si>
  <si>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</si>
  <si>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</si>
  <si>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</si>
  <si>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</si>
  <si>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</si>
  <si>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</si>
  <si>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</si>
  <si>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</si>
  <si>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</si>
  <si>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</si>
  <si>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</si>
  <si>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</si>
  <si>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</si>
  <si>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</si>
  <si>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</si>
  <si>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</si>
  <si>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</si>
  <si>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</si>
  <si>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</si>
  <si>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</si>
  <si>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</si>
  <si>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</si>
  <si>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</si>
  <si>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</si>
  <si>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</si>
  <si>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</si>
  <si>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</si>
  <si>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</si>
  <si>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</si>
  <si>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</si>
  <si>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</si>
  <si>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</si>
  <si>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</si>
  <si>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</si>
  <si>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</si>
  <si>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</si>
  <si>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</si>
  <si>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</si>
  <si>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</si>
  <si>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</si>
  <si>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</si>
  <si>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</si>
  <si>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</si>
  <si>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</si>
  <si>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</si>
  <si>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</si>
  <si>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</si>
  <si>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</si>
  <si>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</si>
  <si>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</si>
  <si>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</si>
  <si>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</si>
  <si>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</si>
  <si>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</si>
  <si>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</si>
  <si>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</si>
  <si>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</si>
  <si>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</si>
  <si>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</si>
  <si>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</si>
  <si>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</si>
  <si>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</si>
  <si>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</si>
  <si>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</si>
  <si>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</si>
  <si>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</si>
  <si>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</si>
  <si>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</si>
  <si>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</si>
  <si>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</si>
  <si>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</si>
  <si>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</si>
  <si>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</si>
  <si>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</si>
  <si>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</si>
  <si>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</si>
  <si>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</si>
  <si>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</si>
  <si>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</si>
  <si>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</si>
  <si>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</si>
  <si>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</si>
  <si>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</si>
  <si>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</si>
  <si>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</si>
  <si>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</si>
  <si>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</si>
  <si>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</si>
  <si>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</si>
  <si>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</si>
  <si>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</si>
  <si>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</si>
  <si>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</si>
  <si>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</si>
  <si>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</si>
  <si>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</si>
  <si>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</si>
  <si>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</si>
  <si>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</si>
  <si>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</si>
  <si>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</si>
  <si>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</si>
  <si>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</si>
  <si>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</si>
  <si>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</si>
  <si>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</si>
  <si>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</si>
  <si>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</si>
  <si>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</si>
  <si>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</si>
  <si>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</si>
  <si>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</si>
  <si>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</si>
  <si>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</si>
  <si>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</si>
  <si>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</si>
  <si>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</si>
  <si>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</si>
  <si>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</si>
  <si>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</si>
  <si>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</si>
  <si>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</si>
  <si>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</si>
  <si>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</si>
  <si>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</si>
  <si>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</si>
  <si>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</si>
  <si>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</si>
  <si>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</si>
  <si>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</si>
  <si>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</si>
  <si>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</si>
  <si>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</si>
  <si>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</si>
  <si>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</si>
  <si>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</si>
  <si>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</si>
  <si>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</si>
  <si>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</si>
  <si>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</si>
  <si>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</si>
  <si>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</si>
  <si>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</si>
  <si>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</si>
  <si>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</si>
  <si>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</si>
  <si>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</si>
  <si>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</si>
  <si>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</si>
  <si>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</si>
  <si>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</si>
  <si>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</si>
  <si>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</si>
  <si>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</si>
  <si>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</si>
  <si>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</si>
  <si>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</si>
  <si>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</si>
  <si>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</si>
  <si>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</si>
  <si>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</si>
  <si>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</si>
  <si>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</si>
  <si>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</si>
  <si>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</si>
  <si>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</si>
  <si>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</si>
  <si>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</si>
  <si>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</si>
  <si>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</si>
  <si>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</si>
  <si>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</si>
  <si>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</si>
  <si>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</si>
  <si>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</si>
  <si>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</si>
  <si>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</si>
  <si>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</si>
  <si>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</si>
  <si>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</si>
  <si>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</si>
  <si>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</si>
  <si>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</si>
  <si>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</si>
  <si>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</si>
  <si>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</si>
  <si>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</si>
  <si>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</si>
  <si>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</si>
  <si>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</si>
  <si>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</si>
  <si>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</si>
  <si>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</si>
  <si>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</si>
  <si>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</si>
  <si>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</si>
  <si>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</si>
  <si>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</si>
  <si>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</si>
  <si>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</si>
  <si>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</si>
  <si>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</si>
  <si>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</si>
  <si>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</si>
  <si>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</si>
  <si>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</si>
  <si>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</si>
  <si>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</si>
  <si>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</si>
  <si>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</si>
  <si>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</si>
  <si>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</si>
  <si>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</si>
  <si>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</si>
  <si>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</si>
  <si>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</si>
  <si>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</si>
  <si>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</si>
  <si>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</si>
  <si>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</si>
  <si>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</si>
  <si>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</si>
  <si>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</si>
  <si>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</si>
  <si>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</si>
  <si>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</si>
  <si>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</si>
  <si>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</si>
  <si>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</si>
  <si>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</si>
  <si>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</si>
  <si>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</si>
  <si>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</si>
  <si>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</si>
  <si>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</si>
  <si>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</si>
  <si>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</si>
  <si>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</si>
  <si>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</si>
  <si>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</si>
  <si>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</si>
  <si>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</si>
  <si>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</si>
  <si>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</si>
  <si>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</si>
  <si>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</si>
  <si>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</si>
  <si>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</si>
  <si>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</si>
  <si>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</si>
  <si>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</si>
  <si>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</si>
  <si>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</si>
  <si>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</si>
  <si>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</si>
  <si>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</si>
  <si>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</si>
  <si>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</si>
  <si>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</si>
  <si>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</si>
  <si>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</si>
  <si>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</si>
  <si>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</si>
  <si>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</si>
  <si>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</si>
  <si>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</si>
  <si>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</si>
  <si>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</si>
  <si>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</si>
  <si>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</si>
  <si>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</si>
  <si>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</si>
  <si>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</si>
  <si>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</si>
  <si>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</si>
  <si>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</si>
  <si>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</si>
  <si>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</si>
  <si>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</si>
  <si>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</si>
  <si>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</si>
  <si>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</si>
  <si>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</si>
  <si>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</si>
  <si>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</si>
  <si>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</si>
  <si>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</si>
  <si>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</si>
  <si>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</si>
  <si>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</si>
  <si>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</si>
  <si>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</si>
  <si>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</si>
  <si>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</si>
  <si>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</si>
  <si>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</si>
  <si>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</si>
  <si>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</si>
  <si>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</si>
  <si>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</si>
  <si>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</si>
  <si>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</si>
  <si>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</si>
  <si>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</si>
  <si>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</si>
  <si>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</si>
  <si>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</si>
  <si>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</si>
  <si>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</si>
  <si>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</si>
  <si>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</si>
  <si>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</si>
  <si>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</si>
  <si>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</si>
  <si>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</si>
  <si>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</si>
  <si>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</si>
  <si>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</si>
  <si>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</si>
  <si>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</si>
  <si>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</si>
  <si>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</si>
  <si>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</si>
  <si>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</si>
  <si>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</si>
  <si>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</si>
  <si>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</si>
  <si>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</si>
  <si>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</si>
  <si>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</si>
  <si>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</si>
  <si>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</si>
  <si>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</si>
  <si>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</si>
  <si>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</si>
  <si>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</si>
  <si>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</si>
  <si>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</si>
  <si>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</si>
  <si>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</si>
  <si>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</si>
  <si>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</si>
  <si>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</si>
  <si>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</si>
  <si>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</si>
  <si>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</si>
  <si>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</si>
  <si>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</si>
  <si>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</si>
  <si>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</si>
  <si>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</si>
  <si>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</si>
  <si>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</si>
  <si>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</si>
  <si>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</si>
  <si>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</si>
  <si>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</si>
  <si>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</si>
  <si>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</si>
  <si>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</si>
  <si>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</si>
  <si>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</si>
  <si>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</si>
  <si>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</si>
  <si>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</si>
  <si>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</si>
  <si>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</si>
  <si>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</si>
  <si>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</si>
  <si>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</si>
  <si>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</si>
  <si>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</si>
  <si>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</si>
  <si>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</si>
  <si>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</si>
  <si>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</si>
  <si>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</si>
  <si>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</si>
  <si>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</si>
  <si>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</si>
  <si>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</si>
  <si>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</si>
  <si>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</si>
  <si>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</si>
  <si>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</si>
  <si>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</si>
  <si>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</si>
  <si>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</si>
  <si>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</si>
  <si>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</si>
  <si>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</si>
  <si>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</si>
  <si>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</si>
  <si>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</si>
  <si>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</si>
  <si>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</si>
  <si>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</si>
  <si>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</si>
  <si>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</si>
  <si>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</si>
  <si>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</si>
  <si>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</si>
  <si>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</si>
  <si>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</si>
  <si>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</si>
  <si>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</si>
  <si>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</si>
  <si>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</si>
  <si>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</si>
  <si>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</si>
  <si>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</si>
  <si>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</si>
  <si>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</si>
  <si>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</si>
  <si>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</si>
  <si>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</si>
  <si>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</si>
  <si>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</si>
  <si>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</si>
  <si>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</si>
  <si>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</si>
  <si>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</si>
  <si>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</si>
  <si>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</si>
  <si>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</si>
  <si>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</si>
  <si>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</si>
  <si>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</si>
  <si>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</si>
  <si>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</si>
  <si>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</si>
  <si>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</si>
  <si>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</si>
  <si>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</si>
  <si>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</si>
  <si>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</si>
  <si>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</si>
  <si>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</si>
  <si>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</si>
  <si>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</si>
  <si>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</si>
  <si>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</si>
  <si>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</si>
  <si>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</si>
  <si>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</si>
  <si>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</si>
  <si>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</si>
  <si>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</si>
  <si>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</si>
  <si>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</si>
  <si>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</si>
  <si>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</si>
  <si>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</si>
  <si>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</si>
  <si>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</si>
  <si>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</si>
  <si>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</si>
  <si>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</si>
  <si>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</si>
  <si>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</si>
  <si>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</si>
  <si>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</si>
  <si>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</si>
  <si>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</si>
  <si>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</si>
  <si>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</si>
  <si>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</si>
  <si>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</si>
  <si>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</si>
  <si>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</si>
  <si>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</si>
  <si>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</si>
  <si>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</si>
  <si>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</si>
  <si>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</si>
  <si>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</si>
  <si>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</si>
  <si>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</si>
  <si>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</si>
  <si>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</si>
  <si>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</si>
  <si>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</si>
  <si>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</si>
  <si>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</si>
  <si>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</si>
  <si>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</si>
  <si>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</si>
  <si>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</si>
  <si>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</si>
  <si>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</si>
  <si>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</si>
  <si>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</si>
  <si>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</si>
  <si>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</si>
  <si>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</si>
  <si>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</si>
  <si>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</si>
  <si>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</si>
  <si>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</si>
  <si>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</si>
  <si>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</si>
  <si>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</si>
  <si>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</si>
  <si>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</si>
  <si>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</si>
  <si>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</si>
  <si>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</si>
  <si>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</si>
  <si>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</si>
  <si>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</si>
  <si>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</si>
  <si>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</si>
  <si>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</si>
  <si>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</si>
  <si>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</si>
  <si>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</si>
  <si>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</si>
  <si>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</si>
  <si>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</si>
  <si>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</si>
  <si>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</si>
  <si>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</si>
  <si>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</si>
  <si>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</si>
  <si>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</si>
  <si>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</si>
  <si>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</si>
  <si>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</si>
  <si>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</si>
  <si>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</si>
  <si>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</si>
  <si>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</si>
  <si>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</si>
  <si>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</si>
  <si>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</si>
  <si>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</si>
  <si>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</si>
  <si>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</si>
  <si>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</si>
  <si>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</si>
  <si>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</si>
  <si>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</si>
  <si>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</si>
  <si>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</si>
  <si>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</si>
  <si>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</si>
  <si>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</si>
  <si>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</si>
  <si>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</si>
  <si>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</si>
  <si>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</si>
  <si>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</si>
  <si>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</si>
  <si>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</si>
  <si>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</si>
  <si>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</si>
  <si>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</si>
  <si>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</si>
  <si>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</si>
  <si>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</si>
  <si>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</si>
  <si>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</si>
  <si>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</si>
  <si>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</si>
  <si>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</si>
  <si>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</si>
  <si>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</si>
  <si>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</si>
  <si>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</si>
  <si>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</si>
  <si>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</si>
  <si>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</si>
  <si>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</si>
  <si>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</si>
  <si>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</si>
  <si>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</si>
  <si>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</si>
  <si>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</si>
  <si>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</si>
  <si>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</si>
  <si>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</si>
  <si>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</si>
  <si>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</si>
  <si>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</si>
  <si>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</si>
  <si>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</si>
  <si>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</si>
  <si>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</si>
  <si>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</si>
  <si>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</si>
  <si>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</si>
  <si>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</si>
  <si>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</si>
  <si>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</si>
  <si>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</si>
  <si>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</si>
  <si>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</si>
  <si>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</si>
  <si>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</si>
  <si>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</si>
  <si>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</si>
  <si>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</si>
  <si>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</si>
  <si>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</si>
  <si>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</si>
  <si>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</si>
  <si>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</si>
  <si>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</si>
  <si>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</si>
  <si>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</si>
  <si>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</si>
  <si>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</si>
  <si>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</si>
  <si>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</si>
  <si>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</si>
  <si>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</si>
  <si>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</si>
  <si>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</si>
  <si>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</si>
  <si>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</si>
  <si>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</si>
  <si>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</si>
  <si>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</si>
  <si>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</si>
  <si>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</si>
  <si>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</si>
  <si>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</si>
  <si>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</si>
  <si>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</si>
  <si>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</si>
  <si>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</si>
  <si>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</si>
  <si>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</si>
  <si>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</si>
  <si>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</si>
  <si>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</si>
  <si>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</si>
  <si>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</si>
  <si>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</si>
  <si>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</si>
  <si>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</si>
  <si>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</si>
  <si>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</si>
  <si>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</si>
  <si>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</si>
  <si>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</si>
  <si>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</si>
  <si>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</si>
  <si>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</si>
  <si>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</si>
  <si>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</si>
  <si>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</si>
  <si>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</si>
  <si>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</si>
  <si>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</si>
  <si>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</si>
  <si>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</si>
  <si>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</si>
  <si>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</si>
  <si>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</si>
  <si>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</si>
  <si>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</si>
  <si>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</si>
  <si>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</si>
  <si>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</si>
  <si>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</si>
  <si>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</si>
  <si>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</si>
  <si>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</si>
  <si>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</si>
  <si>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</si>
  <si>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</si>
  <si>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</si>
  <si>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</si>
  <si>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</si>
  <si>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</si>
  <si>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</si>
  <si>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</si>
  <si>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</si>
  <si>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</si>
  <si>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</si>
  <si>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</si>
  <si>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</si>
  <si>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</si>
  <si>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</si>
  <si>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</si>
  <si>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</si>
  <si>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</si>
  <si>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</si>
  <si>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</si>
  <si>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</si>
  <si>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</si>
  <si>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</si>
  <si>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</si>
  <si>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</si>
  <si>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</si>
  <si>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</si>
  <si>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</si>
  <si>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</si>
  <si>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</si>
  <si>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</si>
  <si>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</si>
  <si>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</si>
  <si>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</si>
  <si>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</si>
  <si>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</si>
  <si>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</si>
  <si>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</si>
  <si>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</si>
  <si>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</si>
  <si>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</si>
  <si>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</si>
  <si>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</si>
  <si>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</si>
  <si>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</si>
  <si>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</si>
  <si>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</si>
  <si>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</si>
  <si>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</si>
  <si>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</si>
  <si>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</si>
  <si>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</si>
  <si>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</si>
  <si>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</si>
  <si>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</si>
  <si>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</si>
  <si>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</si>
  <si>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</si>
  <si>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</si>
  <si>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</si>
  <si>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</si>
  <si>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</si>
  <si>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</si>
  <si>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</si>
  <si>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</si>
  <si>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</si>
  <si>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</si>
  <si>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</si>
  <si>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</si>
  <si>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</si>
  <si>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</si>
  <si>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</si>
  <si>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</si>
  <si>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</si>
  <si>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</si>
  <si>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</si>
  <si>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</si>
  <si>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</si>
  <si>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</si>
  <si>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</si>
  <si>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</si>
  <si>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</si>
  <si>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</si>
  <si>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</si>
  <si>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</si>
  <si>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</si>
  <si>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</si>
  <si>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</si>
  <si>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</si>
  <si>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</si>
  <si>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</si>
  <si>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</si>
  <si>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</si>
  <si>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</si>
  <si>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</si>
  <si>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</si>
  <si>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</si>
  <si>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</si>
  <si>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</si>
  <si>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</si>
  <si>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</si>
  <si>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</si>
  <si>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</si>
  <si>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</si>
  <si>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</si>
  <si>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</si>
  <si>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</si>
  <si>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</si>
  <si>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</si>
  <si>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</si>
  <si>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</si>
  <si>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</si>
  <si>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</si>
  <si>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</si>
  <si>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</si>
  <si>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</si>
  <si>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</si>
  <si>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</si>
  <si>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</si>
  <si>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</si>
  <si>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</si>
  <si>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</si>
  <si>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</si>
  <si>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</si>
  <si>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</si>
  <si>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</si>
  <si>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</si>
  <si>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</si>
  <si>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</si>
  <si>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</si>
  <si>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</si>
  <si>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</si>
  <si>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</si>
  <si>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</si>
  <si>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</si>
  <si>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</si>
  <si>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</si>
  <si>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</si>
  <si>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</si>
  <si>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</si>
  <si>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</si>
  <si>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</si>
  <si>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</si>
  <si>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</si>
  <si>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</si>
  <si>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</si>
  <si>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</si>
  <si>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</si>
  <si>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</si>
  <si>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</si>
  <si>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</si>
  <si>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</si>
  <si>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</si>
  <si>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</si>
  <si>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</si>
  <si>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</si>
  <si>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</si>
  <si>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</si>
  <si>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</si>
  <si>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</si>
  <si>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</si>
  <si>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</si>
  <si>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</si>
  <si>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</si>
  <si>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</si>
  <si>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</si>
  <si>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</si>
  <si>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</si>
  <si>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</si>
  <si>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</si>
  <si>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</si>
  <si>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</si>
  <si>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</si>
  <si>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</si>
  <si>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</si>
  <si>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</si>
  <si>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</si>
  <si>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</si>
  <si>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</si>
  <si>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</si>
  <si>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</si>
  <si>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</si>
  <si>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</si>
  <si>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</si>
  <si>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</si>
  <si>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</si>
  <si>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</si>
  <si>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</si>
  <si>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</si>
  <si>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</si>
  <si>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</si>
  <si>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</si>
  <si>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</si>
  <si>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</si>
  <si>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</si>
  <si>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</si>
  <si>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</si>
  <si>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</si>
  <si>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</si>
  <si>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</si>
  <si>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</si>
  <si>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</si>
  <si>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</si>
  <si>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</si>
  <si>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</si>
  <si>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</si>
  <si>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</si>
  <si>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</si>
  <si>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</si>
  <si>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</si>
  <si>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</si>
  <si>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</si>
  <si>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</si>
  <si>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</si>
  <si>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</si>
  <si>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</si>
  <si>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</si>
  <si>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</si>
  <si>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</si>
  <si>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</si>
  <si>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</si>
  <si>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</si>
  <si>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</si>
  <si>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</si>
  <si>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</si>
  <si>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</si>
  <si>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</si>
  <si>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</si>
  <si>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</si>
  <si>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</si>
  <si>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</si>
  <si>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</si>
  <si>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</si>
  <si>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</si>
  <si>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</si>
  <si>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</si>
  <si>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</si>
  <si>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</si>
  <si>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</si>
  <si>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</si>
  <si>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</si>
  <si>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</si>
  <si>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</si>
  <si>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</si>
  <si>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</si>
  <si>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</si>
  <si>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</si>
  <si>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</si>
  <si>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</si>
  <si>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</si>
  <si>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</si>
  <si>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</si>
  <si>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</si>
  <si>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</si>
  <si>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</si>
  <si>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</si>
  <si>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</si>
  <si>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</si>
  <si>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</si>
  <si>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</si>
  <si>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</si>
  <si>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</si>
  <si>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</si>
  <si>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</si>
  <si>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</si>
  <si>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</si>
  <si>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</si>
  <si>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</si>
  <si>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</si>
  <si>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</si>
  <si>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</si>
  <si>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</si>
  <si>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</si>
  <si>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</si>
  <si>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</si>
  <si>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</si>
  <si>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</si>
  <si>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</si>
  <si>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</si>
  <si>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</si>
  <si>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</si>
  <si>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</si>
  <si>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</si>
  <si>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</si>
  <si>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</si>
  <si>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</si>
  <si>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</si>
  <si>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</si>
  <si>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</si>
  <si>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</si>
  <si>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</si>
  <si>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</si>
  <si>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</si>
  <si>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</si>
  <si>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</si>
  <si>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</si>
  <si>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</si>
  <si>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</si>
  <si>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</si>
  <si>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</si>
  <si>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</si>
  <si>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</si>
  <si>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</si>
  <si>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</si>
  <si>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</si>
  <si>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</si>
  <si>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</si>
  <si>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</si>
  <si>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</si>
  <si>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</si>
  <si>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</si>
  <si>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</si>
  <si>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</si>
  <si>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</si>
  <si>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</si>
  <si>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</si>
  <si>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</si>
  <si>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</si>
  <si>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</si>
  <si>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</si>
  <si>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</si>
  <si>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</si>
  <si>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</si>
  <si>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</si>
  <si>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</si>
  <si>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</si>
  <si>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</si>
  <si>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</si>
  <si>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</si>
  <si>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</si>
  <si>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</si>
  <si>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</si>
  <si>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</si>
  <si>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</si>
  <si>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</si>
  <si>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</si>
  <si>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</si>
  <si>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</si>
  <si>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</si>
  <si>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</si>
  <si>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</si>
  <si>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</si>
  <si>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</si>
  <si>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</si>
  <si>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</si>
  <si>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</si>
  <si>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</si>
  <si>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</si>
  <si>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</si>
  <si>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</si>
  <si>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</si>
  <si>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</si>
  <si>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</si>
  <si>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</si>
  <si>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</si>
  <si>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</si>
  <si>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</si>
  <si>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</si>
  <si>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</si>
  <si>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</si>
  <si>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</si>
  <si>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</si>
  <si>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</si>
  <si>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</si>
  <si>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</si>
  <si>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</si>
  <si>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</si>
  <si>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</si>
  <si>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</si>
  <si>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</si>
  <si>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</si>
  <si>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</si>
  <si>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</si>
  <si>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</si>
  <si>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</si>
  <si>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</si>
  <si>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</si>
  <si>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</si>
  <si>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</si>
  <si>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</si>
  <si>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</si>
  <si>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</si>
  <si>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</si>
  <si>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</si>
  <si>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</si>
  <si>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</si>
  <si>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</si>
  <si>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</si>
  <si>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</si>
  <si>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</si>
  <si>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</si>
  <si>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</si>
  <si>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</si>
  <si>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</si>
  <si>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</si>
  <si>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</si>
  <si>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</si>
  <si>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</si>
  <si>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</si>
  <si>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</si>
  <si>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</si>
  <si>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</si>
  <si>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</si>
  <si>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</si>
  <si>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</si>
  <si>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</si>
  <si>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</si>
  <si>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</si>
  <si>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</si>
  <si>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</si>
  <si>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</si>
  <si>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</si>
  <si>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</si>
  <si>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</si>
  <si>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</si>
  <si>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</si>
  <si>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</si>
  <si>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</si>
  <si>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</si>
  <si>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</si>
  <si>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</si>
  <si>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</si>
  <si>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</si>
  <si>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</si>
  <si>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</si>
  <si>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</si>
  <si>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</si>
  <si>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</si>
  <si>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</si>
  <si>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</si>
  <si>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</si>
  <si>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</si>
  <si>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</si>
  <si>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</si>
  <si>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</si>
  <si>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</si>
  <si>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</si>
  <si>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</si>
  <si>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</si>
  <si>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</si>
  <si>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</si>
  <si>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</si>
  <si>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</si>
  <si>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</si>
  <si>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</si>
  <si>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</si>
  <si>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</si>
  <si>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</si>
  <si>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</si>
  <si>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</si>
  <si>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</si>
  <si>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</si>
  <si>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</si>
  <si>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</si>
  <si>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</si>
  <si>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</si>
  <si>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</si>
  <si>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</si>
  <si>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</si>
  <si>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</si>
  <si>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</si>
  <si>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</si>
  <si>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</si>
  <si>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</si>
  <si>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</si>
  <si>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</si>
  <si>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</si>
  <si>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</si>
  <si>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</si>
  <si>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</si>
  <si>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</si>
  <si>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</si>
  <si>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</si>
  <si>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</si>
  <si>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</si>
  <si>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</si>
  <si>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</si>
  <si>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</si>
  <si>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</si>
  <si>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</si>
  <si>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</si>
  <si>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</si>
  <si>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</si>
  <si>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</si>
  <si>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</si>
  <si>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</si>
  <si>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</si>
  <si>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</si>
  <si>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</si>
  <si>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</si>
  <si>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</si>
  <si>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</si>
  <si>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</si>
  <si>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</si>
  <si>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</si>
  <si>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</si>
  <si>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</si>
  <si>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</si>
  <si>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</si>
  <si>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</si>
  <si>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</si>
  <si>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</si>
  <si>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</si>
  <si>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</si>
  <si>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</si>
  <si>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</si>
  <si>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</si>
  <si>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</si>
  <si>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</si>
  <si>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</si>
  <si>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</si>
  <si>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</si>
  <si>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</si>
  <si>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</si>
  <si>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</si>
  <si>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</si>
  <si>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</si>
  <si>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</si>
  <si>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</si>
  <si>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</si>
  <si>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</si>
  <si>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</si>
  <si>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</si>
  <si>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</si>
  <si>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</si>
  <si>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</si>
  <si>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</si>
  <si>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</si>
  <si>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</si>
  <si>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</si>
  <si>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</si>
  <si>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</si>
  <si>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</si>
  <si>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</si>
  <si>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</si>
  <si>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</si>
  <si>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</si>
  <si>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</si>
  <si>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</si>
  <si>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</si>
  <si>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</si>
  <si>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</si>
  <si>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</si>
  <si>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</si>
  <si>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</si>
  <si>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</si>
  <si>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</si>
  <si>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</si>
  <si>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</si>
  <si>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</si>
  <si>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</si>
  <si>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</si>
  <si>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</si>
  <si>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</si>
  <si>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</si>
  <si>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</si>
  <si>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</si>
  <si>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</si>
  <si>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</si>
  <si>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</si>
  <si>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</si>
  <si>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</si>
  <si>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</si>
  <si>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</si>
  <si>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</si>
  <si>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</si>
  <si>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</si>
  <si>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</si>
  <si>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</si>
  <si>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</si>
  <si>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</si>
  <si>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</si>
  <si>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</si>
  <si>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</si>
  <si>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</si>
  <si>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</si>
  <si>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</si>
  <si>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</si>
  <si>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</si>
  <si>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</si>
  <si>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</si>
  <si>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</si>
  <si>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</si>
  <si>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</si>
  <si>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</si>
  <si>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</si>
  <si>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</si>
  <si>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</si>
  <si>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</si>
  <si>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</si>
  <si>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</si>
  <si>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</si>
  <si>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</si>
  <si>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</si>
  <si>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</si>
  <si>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</si>
  <si>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</si>
  <si>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</si>
  <si>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</si>
  <si>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</si>
  <si>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</si>
  <si>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</si>
  <si>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</si>
  <si>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</si>
  <si>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</si>
  <si>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</si>
  <si>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</si>
  <si>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</si>
  <si>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</si>
  <si>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</si>
  <si>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</si>
  <si>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</si>
  <si>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</si>
  <si>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</si>
  <si>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</si>
  <si>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</si>
  <si>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</si>
  <si>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</si>
  <si>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</si>
  <si>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</si>
  <si>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</si>
  <si>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</si>
  <si>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</si>
  <si>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</si>
  <si>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</si>
  <si>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</si>
  <si>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</si>
  <si>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</si>
  <si>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</si>
  <si>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</si>
  <si>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</si>
  <si>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</si>
  <si>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</si>
  <si>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</si>
  <si>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</si>
  <si>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</si>
  <si>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</si>
  <si>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</si>
  <si>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</si>
  <si>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</si>
  <si>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</si>
  <si>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</si>
  <si>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</si>
  <si>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</si>
  <si>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</si>
  <si>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</si>
  <si>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</si>
  <si>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</si>
  <si>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</si>
  <si>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</si>
  <si>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</si>
  <si>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</si>
  <si>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</si>
  <si>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</si>
  <si>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</si>
  <si>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</si>
  <si>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</si>
  <si>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</si>
  <si>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</si>
  <si>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</si>
  <si>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</si>
  <si>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</si>
  <si>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</si>
  <si>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</si>
  <si>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</si>
  <si>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</si>
  <si>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</si>
  <si>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</si>
  <si>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</si>
  <si>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</si>
  <si>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</si>
  <si>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</si>
  <si>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</si>
  <si>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</si>
  <si>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</si>
  <si>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</si>
  <si>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</si>
  <si>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</si>
  <si>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</si>
  <si>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</si>
  <si>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</si>
  <si>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</si>
  <si>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</si>
  <si>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</si>
  <si>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</si>
  <si>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</si>
  <si>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</si>
  <si>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</si>
  <si>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</si>
  <si>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</si>
  <si>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</si>
  <si>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</si>
  <si>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</si>
  <si>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</si>
  <si>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</si>
  <si>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</si>
  <si>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</si>
  <si>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</si>
  <si>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</si>
  <si>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</si>
  <si>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</si>
  <si>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</si>
  <si>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</si>
  <si>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</si>
  <si>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</si>
  <si>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</si>
  <si>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</si>
  <si>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</si>
  <si>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</si>
  <si>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</si>
  <si>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</si>
  <si>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</si>
  <si>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</si>
  <si>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</si>
  <si>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</si>
  <si>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</si>
  <si>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</si>
  <si>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</si>
  <si>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</si>
  <si>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</si>
  <si>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</si>
  <si>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</si>
  <si>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</si>
  <si>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</si>
  <si>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</si>
  <si>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</si>
  <si>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</si>
  <si>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</si>
  <si>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</si>
  <si>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</si>
  <si>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</si>
  <si>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</si>
  <si>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</si>
  <si>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</si>
  <si>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</si>
  <si>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</si>
  <si>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</si>
  <si>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</si>
  <si>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</si>
  <si>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</si>
  <si>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</si>
  <si>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</si>
  <si>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</si>
  <si>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</si>
  <si>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</si>
  <si>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</si>
  <si>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</si>
  <si>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</si>
  <si>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</si>
  <si>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</si>
  <si>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</si>
  <si>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</si>
  <si>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</si>
  <si>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</si>
  <si>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</si>
  <si>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</si>
  <si>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</si>
  <si>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</si>
  <si>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</si>
  <si>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</si>
  <si>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</si>
  <si>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</si>
  <si>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</si>
  <si>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</si>
  <si>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</si>
  <si>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</si>
  <si>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</si>
  <si>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</si>
  <si>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</si>
  <si>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</si>
  <si>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</si>
  <si>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</si>
  <si>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</si>
  <si>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</si>
  <si>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</si>
  <si>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</si>
  <si>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</si>
  <si>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</si>
  <si>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</si>
  <si>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</si>
  <si>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</si>
  <si>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</si>
  <si>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</si>
  <si>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</si>
  <si>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</si>
  <si>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</si>
  <si>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</si>
  <si>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</si>
  <si>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</si>
  <si>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</si>
  <si>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</si>
  <si>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</si>
  <si>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</si>
  <si>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</si>
  <si>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</si>
  <si>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</si>
  <si>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</si>
  <si>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</si>
  <si>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</si>
  <si>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</si>
  <si>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</si>
  <si>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</si>
  <si>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</si>
  <si>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</si>
  <si>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</si>
  <si>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</si>
  <si>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</si>
  <si>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</si>
  <si>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</si>
  <si>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</si>
  <si>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</si>
  <si>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</si>
  <si>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</si>
  <si>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</si>
  <si>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</si>
  <si>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</si>
  <si>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</si>
  <si>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</si>
  <si>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</si>
  <si>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</si>
  <si>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</si>
  <si>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</si>
  <si>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</si>
  <si>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</si>
  <si>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</si>
  <si>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</si>
  <si>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</si>
  <si>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</si>
  <si>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</si>
  <si>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</si>
  <si>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</si>
  <si>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</si>
  <si>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</si>
  <si>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</si>
  <si>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</si>
  <si>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</si>
  <si>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</si>
  <si>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</si>
  <si>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</si>
  <si>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</si>
  <si>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</si>
  <si>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</si>
  <si>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</si>
  <si>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</si>
  <si>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</si>
  <si>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</si>
  <si>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</si>
  <si>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</si>
  <si>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</si>
  <si>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</si>
  <si>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</si>
  <si>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</si>
  <si>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</si>
  <si>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</si>
  <si>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</si>
  <si>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</si>
  <si>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</si>
  <si>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</si>
  <si>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</si>
  <si>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</si>
  <si>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</si>
  <si>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</si>
  <si>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</si>
  <si>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</si>
  <si>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</si>
  <si>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</si>
  <si>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</si>
  <si>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</si>
  <si>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</si>
  <si>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</si>
  <si>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</si>
  <si>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</si>
  <si>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</si>
  <si>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</si>
  <si>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</si>
  <si>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</si>
  <si>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</si>
  <si>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</si>
  <si>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</si>
  <si>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</si>
  <si>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</si>
  <si>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</si>
  <si>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</si>
  <si>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</si>
  <si>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</si>
  <si>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</si>
  <si>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</si>
  <si>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</si>
  <si>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</si>
  <si>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</si>
  <si>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</si>
  <si>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</si>
  <si>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</si>
  <si>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</si>
  <si>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</si>
  <si>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</si>
  <si>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</si>
  <si>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</si>
  <si>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</si>
  <si>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</si>
  <si>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</si>
  <si>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</si>
  <si>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</si>
  <si>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</si>
  <si>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</si>
  <si>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</si>
  <si>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</si>
  <si>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</si>
  <si>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</si>
  <si>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</si>
  <si>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</si>
  <si>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</si>
  <si>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</si>
  <si>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</si>
  <si>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</si>
  <si>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</si>
  <si>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</si>
  <si>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</si>
  <si>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</si>
  <si>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</si>
  <si>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</si>
  <si>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</si>
  <si>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</si>
  <si>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</si>
  <si>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</si>
  <si>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</si>
  <si>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</si>
  <si>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</si>
  <si>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</si>
  <si>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</si>
  <si>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</si>
  <si>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</si>
  <si>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</si>
  <si>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</si>
  <si>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</si>
  <si>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</si>
  <si>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</si>
  <si>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</si>
  <si>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</si>
  <si>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</si>
  <si>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</si>
  <si>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</si>
  <si>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</si>
  <si>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</si>
  <si>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</si>
  <si>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</si>
  <si>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</si>
  <si>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</si>
  <si>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</si>
  <si>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</si>
  <si>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</si>
  <si>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</si>
  <si>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</si>
  <si>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</si>
  <si>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</si>
  <si>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</si>
  <si>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</si>
  <si>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</si>
  <si>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</si>
  <si>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</si>
  <si>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</si>
  <si>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</si>
  <si>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</si>
  <si>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</si>
  <si>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</si>
  <si>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</si>
  <si>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</si>
  <si>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</si>
  <si>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</si>
  <si>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</si>
  <si>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</si>
  <si>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</si>
  <si>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</si>
  <si>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</si>
  <si>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</si>
  <si>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</si>
  <si>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</si>
  <si>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</si>
  <si>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</si>
  <si>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</si>
  <si>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</si>
  <si>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</si>
  <si>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</si>
  <si>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</si>
  <si>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</si>
  <si>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</si>
  <si>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</si>
  <si>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</si>
  <si>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</si>
  <si>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</si>
  <si>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</si>
  <si>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</si>
  <si>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</si>
  <si>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</si>
  <si>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</si>
  <si>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</si>
  <si>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</si>
  <si>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</si>
  <si>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</si>
  <si>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</si>
  <si>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</si>
  <si>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</si>
  <si>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</si>
  <si>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</si>
  <si>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</si>
  <si>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</si>
  <si>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</si>
  <si>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</si>
  <si>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</si>
  <si>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</si>
  <si>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</si>
  <si>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</si>
  <si>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</si>
  <si>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</si>
  <si>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</si>
  <si>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</si>
  <si>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</si>
  <si>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</si>
  <si>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</si>
  <si>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</si>
  <si>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</si>
  <si>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</si>
  <si>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</si>
  <si>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</si>
  <si>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</si>
  <si>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</si>
  <si>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</si>
  <si>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</si>
  <si>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</si>
  <si>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</si>
  <si>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</si>
  <si>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</si>
  <si>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</si>
  <si>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</si>
  <si>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</si>
  <si>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</si>
  <si>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</si>
  <si>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</si>
  <si>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</si>
  <si>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</si>
  <si>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</si>
  <si>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</si>
  <si>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</si>
  <si>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</si>
  <si>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</si>
  <si>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</si>
  <si>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</si>
  <si>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</si>
  <si>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</si>
  <si>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</si>
  <si>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</si>
  <si>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</si>
  <si>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</si>
  <si>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</si>
  <si>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</si>
  <si>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</si>
  <si>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</si>
  <si>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</si>
  <si>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</si>
  <si>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</si>
  <si>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</si>
  <si>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</si>
  <si>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</si>
  <si>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</si>
  <si>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</si>
  <si>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</si>
  <si>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</si>
  <si>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</si>
  <si>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</si>
  <si>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</si>
  <si>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</si>
  <si>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</si>
  <si>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</si>
  <si>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</si>
  <si>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</si>
  <si>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</si>
  <si>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</si>
  <si>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</si>
  <si>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</si>
  <si>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</si>
  <si>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</si>
  <si>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</si>
  <si>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</si>
  <si>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</si>
  <si>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</si>
  <si>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</si>
  <si>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</si>
  <si>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</si>
  <si>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</si>
  <si>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</si>
  <si>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</si>
  <si>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</si>
  <si>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</si>
  <si>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</si>
  <si>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</si>
  <si>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</si>
  <si>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</si>
  <si>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</si>
  <si>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</si>
  <si>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</si>
  <si>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</si>
  <si>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</si>
  <si>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</si>
  <si>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</si>
  <si>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</si>
  <si>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</si>
  <si>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</si>
  <si>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</si>
  <si>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</si>
  <si>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</si>
  <si>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</si>
  <si>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</si>
  <si>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</si>
  <si>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</si>
  <si>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</si>
  <si>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</si>
  <si>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</si>
  <si>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</si>
  <si>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</si>
  <si>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</si>
  <si>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</si>
  <si>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</si>
  <si>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</si>
  <si>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</si>
  <si>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</si>
  <si>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</si>
  <si>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</si>
  <si>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</si>
  <si>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</si>
  <si>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</si>
  <si>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</si>
  <si>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</si>
  <si>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</si>
  <si>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</si>
  <si>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</si>
  <si>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</si>
  <si>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</si>
  <si>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</si>
  <si>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</si>
  <si>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</si>
  <si>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</si>
  <si>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</si>
  <si>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</si>
  <si>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</si>
  <si>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</si>
  <si>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</si>
  <si>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</si>
  <si>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</si>
  <si>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</si>
  <si>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</si>
  <si>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</si>
  <si>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</si>
  <si>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</si>
  <si>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</si>
  <si>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</si>
  <si>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</si>
  <si>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</si>
  <si>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</si>
  <si>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</si>
  <si>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</si>
  <si>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</si>
  <si>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</si>
  <si>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</si>
  <si>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</si>
  <si>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</si>
  <si>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</si>
  <si>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</si>
  <si>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</si>
  <si>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</si>
  <si>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</si>
  <si>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</si>
  <si>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</si>
  <si>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</si>
  <si>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</si>
  <si>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</si>
  <si>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</si>
  <si>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</si>
  <si>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</si>
  <si>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</si>
  <si>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</si>
  <si>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</si>
  <si>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</si>
  <si>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</si>
  <si>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</si>
  <si>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</si>
  <si>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</si>
  <si>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</si>
  <si>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</si>
  <si>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</si>
  <si>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</si>
  <si>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</si>
  <si>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</si>
  <si>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</si>
  <si>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</si>
  <si>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</si>
  <si>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</si>
  <si>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</si>
  <si>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</si>
  <si>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</si>
  <si>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</si>
  <si>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</si>
  <si>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</si>
  <si>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</si>
  <si>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</si>
  <si>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</si>
  <si>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</si>
  <si>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</si>
  <si>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</si>
  <si>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</si>
  <si>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</si>
  <si>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</si>
  <si>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</si>
  <si>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</si>
  <si>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</si>
  <si>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</si>
  <si>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</si>
  <si>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</si>
  <si>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</si>
  <si>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</si>
  <si>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</si>
  <si>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</si>
  <si>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</si>
  <si>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</si>
  <si>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</si>
  <si>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</si>
  <si>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</si>
  <si>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</si>
  <si>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</si>
  <si>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</si>
  <si>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</si>
  <si>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</si>
  <si>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</si>
  <si>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</si>
  <si>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</si>
  <si>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</si>
  <si>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</si>
  <si>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</si>
  <si>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</si>
  <si>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</si>
  <si>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</si>
  <si>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</si>
  <si>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</si>
  <si>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</si>
  <si>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</si>
  <si>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</si>
  <si>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</si>
  <si>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</si>
  <si>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</si>
  <si>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</si>
  <si>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</si>
  <si>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</si>
  <si>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</si>
  <si>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</si>
  <si>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</si>
  <si>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</si>
  <si>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</si>
  <si>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</si>
  <si>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</si>
  <si>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</si>
  <si>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</si>
  <si>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</si>
  <si>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</si>
  <si>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</si>
  <si>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</si>
  <si>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</si>
  <si>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</si>
  <si>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</si>
  <si>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</si>
  <si>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</si>
  <si>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</si>
  <si>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</si>
  <si>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</si>
  <si>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</si>
  <si>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</si>
  <si>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</si>
  <si>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</si>
  <si>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</si>
  <si>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</si>
  <si>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</si>
  <si>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</si>
  <si>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</si>
  <si>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</si>
  <si>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</si>
  <si>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</si>
  <si>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</si>
  <si>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</si>
  <si>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</si>
  <si>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</si>
  <si>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</si>
  <si>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</si>
  <si>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</si>
  <si>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</si>
  <si>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</si>
  <si>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</si>
  <si>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</si>
  <si>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</si>
  <si>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</si>
  <si>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</si>
  <si>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</si>
  <si>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</si>
  <si>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</si>
  <si>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</si>
  <si>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</si>
  <si>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</si>
  <si>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</si>
  <si>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</si>
  <si>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</si>
  <si>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</si>
  <si>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</si>
  <si>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</si>
  <si>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</si>
  <si>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</si>
  <si>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</si>
  <si>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</si>
  <si>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</si>
  <si>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</si>
  <si>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</si>
  <si>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</si>
  <si>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</si>
  <si>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</si>
  <si>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</si>
  <si>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</si>
  <si>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</si>
  <si>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</si>
  <si>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</si>
  <si>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</si>
  <si>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</si>
  <si>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</si>
  <si>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</si>
  <si>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</si>
  <si>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</si>
  <si>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</si>
  <si>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</si>
  <si>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</si>
  <si>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</si>
  <si>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</si>
  <si>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</si>
  <si>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</si>
  <si>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</si>
  <si>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</si>
  <si>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</si>
  <si>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</si>
  <si>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</si>
  <si>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</si>
  <si>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</si>
  <si>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</si>
  <si>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</si>
  <si>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</si>
  <si>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</si>
  <si>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</si>
  <si>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</si>
  <si>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</si>
  <si>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</si>
  <si>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</si>
  <si>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</si>
  <si>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</si>
  <si>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</si>
  <si>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</si>
  <si>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</si>
  <si>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</si>
  <si>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</si>
  <si>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</si>
  <si>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</si>
  <si>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</si>
  <si>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</si>
  <si>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</si>
  <si>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</si>
  <si>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</si>
  <si>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</si>
  <si>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</si>
  <si>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</si>
  <si>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</si>
  <si>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</si>
  <si>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</si>
  <si>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</si>
  <si>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</si>
  <si>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</si>
  <si>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</si>
  <si>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</si>
  <si>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</si>
  <si>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</si>
  <si>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</si>
  <si>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</si>
  <si>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</si>
  <si>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</si>
  <si>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</si>
  <si>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</si>
  <si>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</si>
  <si>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</si>
  <si>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</si>
  <si>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</si>
  <si>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</si>
  <si>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</si>
  <si>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</si>
  <si>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</si>
  <si>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</si>
  <si>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</si>
  <si>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</si>
  <si>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</si>
  <si>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</si>
  <si>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</si>
  <si>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</si>
  <si>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</si>
  <si>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</si>
  <si>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</si>
  <si>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</si>
  <si>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</si>
  <si>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</si>
  <si>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</si>
  <si>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</si>
  <si>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</si>
  <si>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</si>
  <si>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</si>
  <si>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</si>
  <si>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</si>
  <si>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</si>
  <si>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</si>
  <si>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</si>
  <si>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</si>
  <si>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</si>
  <si>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</si>
  <si>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</si>
  <si>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</si>
  <si>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</si>
  <si>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</si>
  <si>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</si>
  <si>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</si>
  <si>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</si>
  <si>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</si>
  <si>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</si>
  <si>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</si>
  <si>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</si>
  <si>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</si>
  <si>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</si>
  <si>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</si>
  <si>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</si>
  <si>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</si>
  <si>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</si>
  <si>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</si>
  <si>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</si>
  <si>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</si>
  <si>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</si>
  <si>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</si>
  <si>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</si>
  <si>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</si>
  <si>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</si>
  <si>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</si>
  <si>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</si>
  <si>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</si>
  <si>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</si>
  <si>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</si>
  <si>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</si>
  <si>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</si>
  <si>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</si>
  <si>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</si>
  <si>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</si>
  <si>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</si>
  <si>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</si>
  <si>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</si>
  <si>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</si>
  <si>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</si>
  <si>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</si>
  <si>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</si>
  <si>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</si>
  <si>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</si>
  <si>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</si>
  <si>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</si>
  <si>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</si>
  <si>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</si>
  <si>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</si>
  <si>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</si>
  <si>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</si>
  <si>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</si>
  <si>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</si>
  <si>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</si>
  <si>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</si>
  <si>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</si>
  <si>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</si>
  <si>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</si>
  <si>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</si>
  <si>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</si>
  <si>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</si>
  <si>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</si>
  <si>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</si>
  <si>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</si>
  <si>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</si>
  <si>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</si>
  <si>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</si>
  <si>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</si>
  <si>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</si>
  <si>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</si>
  <si>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</si>
  <si>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</si>
  <si>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</si>
  <si>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</si>
  <si>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</si>
  <si>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</si>
  <si>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</si>
  <si>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</si>
  <si>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</si>
  <si>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</si>
  <si>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</si>
  <si>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</si>
  <si>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</si>
  <si>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</si>
  <si>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</si>
  <si>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</si>
  <si>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</si>
  <si>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</si>
  <si>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</si>
  <si>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</si>
  <si>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</si>
  <si>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</si>
  <si>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</si>
  <si>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</si>
  <si>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</si>
  <si>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</si>
  <si>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</si>
  <si>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</si>
  <si>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</si>
  <si>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</si>
  <si>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</si>
  <si>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</si>
  <si>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</si>
  <si>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</si>
  <si>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</si>
  <si>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</si>
  <si>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</si>
  <si>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</si>
  <si>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</si>
  <si>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</si>
  <si>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</si>
  <si>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</si>
  <si>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</si>
  <si>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</si>
  <si>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</si>
  <si>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</si>
  <si>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</si>
  <si>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</si>
  <si>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</si>
  <si>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</si>
  <si>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</si>
  <si>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</si>
  <si>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</si>
  <si>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</si>
  <si>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</si>
  <si>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</si>
  <si>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</si>
  <si>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</si>
  <si>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</si>
  <si>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</si>
  <si>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</si>
  <si>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</si>
  <si>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</si>
  <si>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</si>
  <si>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</si>
  <si>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</si>
  <si>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</si>
  <si>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</si>
  <si>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</si>
  <si>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</si>
  <si>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</si>
  <si>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</si>
  <si>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</si>
  <si>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</si>
  <si>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</si>
  <si>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</si>
  <si>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</si>
  <si>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</si>
  <si>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</si>
  <si>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</si>
  <si>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</si>
  <si>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</si>
  <si>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</si>
  <si>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</si>
  <si>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</si>
  <si>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</si>
  <si>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</si>
  <si>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</si>
  <si>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</si>
  <si>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</si>
  <si>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</si>
  <si>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</si>
  <si>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</si>
  <si>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</si>
  <si>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</si>
  <si>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</si>
  <si>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</si>
  <si>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</si>
  <si>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</si>
  <si>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</si>
  <si>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</si>
  <si>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</si>
  <si>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</si>
  <si>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</si>
  <si>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</si>
  <si>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</si>
  <si>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</si>
  <si>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</si>
  <si>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</si>
  <si>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</si>
  <si>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</si>
  <si>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</si>
  <si>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</si>
  <si>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</si>
  <si>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</si>
  <si>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</si>
  <si>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</si>
  <si>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</si>
  <si>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</si>
  <si>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</si>
  <si>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</si>
  <si>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</si>
  <si>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</si>
  <si>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</si>
  <si>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</si>
  <si>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</si>
  <si>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</si>
  <si>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</si>
  <si>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</si>
  <si>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</si>
  <si>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</si>
  <si>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</si>
  <si>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</si>
  <si>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</si>
  <si>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</si>
  <si>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</si>
  <si>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</si>
  <si>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</si>
  <si>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</si>
  <si>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</si>
  <si>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</si>
  <si>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</si>
  <si>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</si>
  <si>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</si>
  <si>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</si>
  <si>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</si>
  <si>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</si>
  <si>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</si>
  <si>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</si>
  <si>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</si>
  <si>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</si>
  <si>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</si>
  <si>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</si>
  <si>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</si>
  <si>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</si>
  <si>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</si>
  <si>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</si>
  <si>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</si>
  <si>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</si>
  <si>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</si>
  <si>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</si>
  <si>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</si>
  <si>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</si>
  <si>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</si>
  <si>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</si>
  <si>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</si>
  <si>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</si>
  <si>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</si>
  <si>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</si>
  <si>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</si>
  <si>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</si>
  <si>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</si>
  <si>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</si>
  <si>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</si>
  <si>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</si>
  <si>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</si>
  <si>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</si>
  <si>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</si>
  <si>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</si>
  <si>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</si>
  <si>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</si>
  <si>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</si>
  <si>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</si>
  <si>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</si>
  <si>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</si>
  <si>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</si>
  <si>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</si>
  <si>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</si>
  <si>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</si>
  <si>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</si>
  <si>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</si>
  <si>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</si>
  <si>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</si>
  <si>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</si>
  <si>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</si>
  <si>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</si>
  <si>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</si>
  <si>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</si>
  <si>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</si>
  <si>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</si>
  <si>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</si>
  <si>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</si>
  <si>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</si>
  <si>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</si>
  <si>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</si>
  <si>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</si>
  <si>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</si>
  <si>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</si>
  <si>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</si>
  <si>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</si>
  <si>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</si>
  <si>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</si>
  <si>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</si>
  <si>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</si>
  <si>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</si>
  <si>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</si>
  <si>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</si>
  <si>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</si>
  <si>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</si>
  <si>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</si>
  <si>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</si>
  <si>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</si>
  <si>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</si>
  <si>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</si>
  <si>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</si>
  <si>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</si>
  <si>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</si>
  <si>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</si>
  <si>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</si>
  <si>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</si>
  <si>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</si>
  <si>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</si>
  <si>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</si>
  <si>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</si>
  <si>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</si>
  <si>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</si>
  <si>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</si>
  <si>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</si>
  <si>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</si>
  <si>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</si>
  <si>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</si>
  <si>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</si>
  <si>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</si>
  <si>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</si>
  <si>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</si>
  <si>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</si>
  <si>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</si>
  <si>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</si>
  <si>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</si>
  <si>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</si>
  <si>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</si>
  <si>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</si>
  <si>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</si>
  <si>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</si>
  <si>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</si>
  <si>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</si>
  <si>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</si>
  <si>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</si>
  <si>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</si>
  <si>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</si>
  <si>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</si>
  <si>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</si>
  <si>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</si>
  <si>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</si>
  <si>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</si>
  <si>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</si>
  <si>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</si>
  <si>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</si>
  <si>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</si>
  <si>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</si>
  <si>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</si>
  <si>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</si>
  <si>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</si>
  <si>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</si>
  <si>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</si>
  <si>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</si>
  <si>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</si>
  <si>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</si>
  <si>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</si>
  <si>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</si>
  <si>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</si>
  <si>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</si>
  <si>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</si>
  <si>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</si>
  <si>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</si>
  <si>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</si>
  <si>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</si>
  <si>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</si>
  <si>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</si>
  <si>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</si>
  <si>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</si>
  <si>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</si>
  <si>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</si>
  <si>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</si>
  <si>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</si>
  <si>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</si>
  <si>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</si>
  <si>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</si>
  <si>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</si>
  <si>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</si>
  <si>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</si>
  <si>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</si>
  <si>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</si>
  <si>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</si>
  <si>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</si>
  <si>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</si>
  <si>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</si>
  <si>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</si>
  <si>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</si>
  <si>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</si>
  <si>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</si>
  <si>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</si>
  <si>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</si>
  <si>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</si>
  <si>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</si>
  <si>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</si>
  <si>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</si>
  <si>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</si>
  <si>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</si>
  <si>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</si>
  <si>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</si>
  <si>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</si>
  <si>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</si>
  <si>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</si>
  <si>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</si>
  <si>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</si>
  <si>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</si>
  <si>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</si>
  <si>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</si>
  <si>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</si>
  <si>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</si>
  <si>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</si>
  <si>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</si>
  <si>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</si>
  <si>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</si>
  <si>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</si>
  <si>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</si>
  <si>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</si>
  <si>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</si>
  <si>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</si>
  <si>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</si>
  <si>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</si>
  <si>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</si>
  <si>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</si>
  <si>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</si>
  <si>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</si>
  <si>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</si>
  <si>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</si>
  <si>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</si>
  <si>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</si>
  <si>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</si>
  <si>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</si>
  <si>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</si>
  <si>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</si>
  <si>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</si>
  <si>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</si>
  <si>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</si>
  <si>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</si>
  <si>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</si>
  <si>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</si>
  <si>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</si>
  <si>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</si>
  <si>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</si>
  <si>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</si>
  <si>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</si>
  <si>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</si>
  <si>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</si>
  <si>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</si>
  <si>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</si>
  <si>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</si>
  <si>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</si>
  <si>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</si>
  <si>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</si>
  <si>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</si>
  <si>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</si>
  <si>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</si>
  <si>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</si>
  <si>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</si>
  <si>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</si>
  <si>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</si>
  <si>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</si>
  <si>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</si>
  <si>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</si>
  <si>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</si>
  <si>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</si>
  <si>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</si>
  <si>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</si>
  <si>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</si>
  <si>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</si>
  <si>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</si>
  <si>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</si>
  <si>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</si>
  <si>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</si>
  <si>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</si>
  <si>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</si>
  <si>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</si>
  <si>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</si>
  <si>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</si>
  <si>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</si>
  <si>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</si>
  <si>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</si>
  <si>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</si>
  <si>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</si>
  <si>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</si>
  <si>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</si>
  <si>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</si>
  <si>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</si>
  <si>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</si>
  <si>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</si>
  <si>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</si>
  <si>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</si>
  <si>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</si>
  <si>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</si>
  <si>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</si>
  <si>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</si>
  <si>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</si>
  <si>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</si>
  <si>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</si>
  <si>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</si>
  <si>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</si>
  <si>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</si>
  <si>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</si>
  <si>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</si>
  <si>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</si>
  <si>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</si>
  <si>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</si>
  <si>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</si>
  <si>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</si>
  <si>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</si>
  <si>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</si>
  <si>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</si>
  <si>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</si>
  <si>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</si>
  <si>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</si>
  <si>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</si>
  <si>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</si>
  <si>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</si>
  <si>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</si>
  <si>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</si>
  <si>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</si>
  <si>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</si>
  <si>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</si>
  <si>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</si>
  <si>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</si>
  <si>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</si>
  <si>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</si>
  <si>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</si>
  <si>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</si>
  <si>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</si>
  <si>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</si>
  <si>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</si>
  <si>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</si>
  <si>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</si>
  <si>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</si>
  <si>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</si>
  <si>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</si>
  <si>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</si>
  <si>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</si>
  <si>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</si>
  <si>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</si>
  <si>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</si>
  <si>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</si>
  <si>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</si>
  <si>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</si>
  <si>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</si>
  <si>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</si>
  <si>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</si>
  <si>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</si>
  <si>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</si>
  <si>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</si>
  <si>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</si>
  <si>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</si>
  <si>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</si>
  <si>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</si>
  <si>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</si>
  <si>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</si>
  <si>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</si>
  <si>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</si>
  <si>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</si>
  <si>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</si>
  <si>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</si>
  <si>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</si>
  <si>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</si>
  <si>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</si>
  <si>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</si>
  <si>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</si>
  <si>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</si>
  <si>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</si>
  <si>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</si>
  <si>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</si>
  <si>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</si>
  <si>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</si>
  <si>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</si>
  <si>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</si>
  <si>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</si>
  <si>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</si>
  <si>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</si>
  <si>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</si>
  <si>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</si>
  <si>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</si>
  <si>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</si>
  <si>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</si>
  <si>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</si>
  <si>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</si>
  <si>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</si>
  <si>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</si>
  <si>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</si>
  <si>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</si>
  <si>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</si>
  <si>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</si>
  <si>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</si>
  <si>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</si>
  <si>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</si>
  <si>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</si>
  <si>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</si>
  <si>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</si>
  <si>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</si>
  <si>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</si>
  <si>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</si>
  <si>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</si>
  <si>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</si>
  <si>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</si>
  <si>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</si>
  <si>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</si>
  <si>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</si>
  <si>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</si>
  <si>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</si>
  <si>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</si>
  <si>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</si>
  <si>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</si>
  <si>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</si>
  <si>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</si>
  <si>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</si>
  <si>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</si>
  <si>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</si>
  <si>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</si>
  <si>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</si>
  <si>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</si>
  <si>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</si>
  <si>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</si>
  <si>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</si>
  <si>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</si>
  <si>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</si>
  <si>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</si>
  <si>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</si>
  <si>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</si>
  <si>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</si>
  <si>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</si>
  <si>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</si>
  <si>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</si>
  <si>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</si>
  <si>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</si>
  <si>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</si>
  <si>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</si>
  <si>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</si>
  <si>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</si>
  <si>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</si>
  <si>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</si>
  <si>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</si>
  <si>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</si>
  <si>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</si>
  <si>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</si>
  <si>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</si>
  <si>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</si>
  <si>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</si>
  <si>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</si>
  <si>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</si>
  <si>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</si>
  <si>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</si>
  <si>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</si>
  <si>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</si>
  <si>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</si>
  <si>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</si>
  <si>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</si>
  <si>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</si>
  <si>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</si>
  <si>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</si>
  <si>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</si>
  <si>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</si>
  <si>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</si>
  <si>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</si>
  <si>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</si>
  <si>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</si>
  <si>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</si>
  <si>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</si>
  <si>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</si>
  <si>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</si>
  <si>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</si>
  <si>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</si>
  <si>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</si>
  <si>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</si>
  <si>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</si>
  <si>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</si>
  <si>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</si>
  <si>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</si>
  <si>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</si>
  <si>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</si>
  <si>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</si>
  <si>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</si>
  <si>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</si>
  <si>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</si>
  <si>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</si>
  <si>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</si>
  <si>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</si>
  <si>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</si>
  <si>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</si>
  <si>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</si>
  <si>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</si>
  <si>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</si>
  <si>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</si>
  <si>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</si>
  <si>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</si>
  <si>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</si>
  <si>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</si>
  <si>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</si>
  <si>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</si>
  <si>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</si>
  <si>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</si>
  <si>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</si>
  <si>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</si>
  <si>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</si>
  <si>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</si>
  <si>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</si>
  <si>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</si>
  <si>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</si>
  <si>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</si>
  <si>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</si>
  <si>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</si>
  <si>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</si>
  <si>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</si>
  <si>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</si>
  <si>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</si>
  <si>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</si>
  <si>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</si>
  <si>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</si>
  <si>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</si>
  <si>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</si>
  <si>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</si>
  <si>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</si>
  <si>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</si>
  <si>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</si>
  <si>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</si>
  <si>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</si>
  <si>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</si>
  <si>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</si>
  <si>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</si>
  <si>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</si>
  <si>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</si>
  <si>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</si>
  <si>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</si>
  <si>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</si>
  <si>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</si>
  <si>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</si>
  <si>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</si>
  <si>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</si>
  <si>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</si>
  <si>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</si>
  <si>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</si>
  <si>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</si>
  <si>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</si>
  <si>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</si>
  <si>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</si>
  <si>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</si>
  <si>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</si>
  <si>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</si>
  <si>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</si>
  <si>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</si>
  <si>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</si>
  <si>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</si>
  <si>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</si>
  <si>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</si>
  <si>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</si>
  <si>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</si>
  <si>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</si>
  <si>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</si>
  <si>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</si>
  <si>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</si>
  <si>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</si>
  <si>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</si>
  <si>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</si>
  <si>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</si>
  <si>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</si>
  <si>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</si>
  <si>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</si>
  <si>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</si>
  <si>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</si>
  <si>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</si>
  <si>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</si>
  <si>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</si>
  <si>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</si>
  <si>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</si>
  <si>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</si>
  <si>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</si>
  <si>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</si>
  <si>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</si>
  <si>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</si>
  <si>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</si>
  <si>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</si>
  <si>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</si>
  <si>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</si>
  <si>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</si>
  <si>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</si>
  <si>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</si>
  <si>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</si>
  <si>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</si>
  <si>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</si>
  <si>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</si>
  <si>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</si>
  <si>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</si>
  <si>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</si>
  <si>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</si>
  <si>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</si>
  <si>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</si>
  <si>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</si>
  <si>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</si>
  <si>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</si>
  <si>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</si>
  <si>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</si>
  <si>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</si>
  <si>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</si>
  <si>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</si>
  <si>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</si>
  <si>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</si>
  <si>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</si>
  <si>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</si>
  <si>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</si>
  <si>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</si>
  <si>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</si>
  <si>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</si>
  <si>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</si>
  <si>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</si>
  <si>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</si>
  <si>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</si>
  <si>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</si>
  <si>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</si>
  <si>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</si>
  <si>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</si>
  <si>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</si>
  <si>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</si>
  <si>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</si>
  <si>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</si>
  <si>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</si>
  <si>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</si>
  <si>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</si>
  <si>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</si>
  <si>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</si>
  <si>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</si>
  <si>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</si>
  <si>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</si>
  <si>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</si>
  <si>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</si>
  <si>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</si>
  <si>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</si>
  <si>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</si>
  <si>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</si>
  <si>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</si>
  <si>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</si>
  <si>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</si>
  <si>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</si>
  <si>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</si>
  <si>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</si>
  <si>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</si>
  <si>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</si>
  <si>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</si>
  <si>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</si>
  <si>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</si>
  <si>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</si>
  <si>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</si>
  <si>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</si>
  <si>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</si>
  <si>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</si>
  <si>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</si>
  <si>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</si>
  <si>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</si>
  <si>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</si>
  <si>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</si>
  <si>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</si>
  <si>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</si>
  <si>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</si>
  <si>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</si>
  <si>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</si>
  <si>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</si>
  <si>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</si>
  <si>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</si>
  <si>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</si>
  <si>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</si>
  <si>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</si>
  <si>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</si>
  <si>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</si>
  <si>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</si>
  <si>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</si>
  <si>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</si>
  <si>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</si>
  <si>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</si>
  <si>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</si>
  <si>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</si>
  <si>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</si>
  <si>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</si>
  <si>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</si>
  <si>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</si>
  <si>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</si>
  <si>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</si>
  <si>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</si>
  <si>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</si>
  <si>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</si>
  <si>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</si>
  <si>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</si>
  <si>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</si>
  <si>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</si>
  <si>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</si>
  <si>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</si>
  <si>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</si>
  <si>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</si>
  <si>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</si>
  <si>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</si>
  <si>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</si>
  <si>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</si>
  <si>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</si>
  <si>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</si>
  <si>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</si>
  <si>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</si>
  <si>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</si>
  <si>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</si>
  <si>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</si>
  <si>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</si>
  <si>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</si>
  <si>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</si>
  <si>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</si>
  <si>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</si>
  <si>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</si>
  <si>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</si>
  <si>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</si>
  <si>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</si>
  <si>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</si>
  <si>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</si>
  <si>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</si>
  <si>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</si>
  <si>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</si>
  <si>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</si>
  <si>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</si>
  <si>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</si>
  <si>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</si>
  <si>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</si>
  <si>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</si>
  <si>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</si>
  <si>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</si>
  <si>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</si>
  <si>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</si>
  <si>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</si>
  <si>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</si>
  <si>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</si>
  <si>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</si>
  <si>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</si>
  <si>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</si>
  <si>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</si>
  <si>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</si>
  <si>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</si>
  <si>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</si>
  <si>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</si>
  <si>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</si>
  <si>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</si>
  <si>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</si>
  <si>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</si>
  <si>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</si>
  <si>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</si>
  <si>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</si>
  <si>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</si>
  <si>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</si>
  <si>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</si>
  <si>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</si>
  <si>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</si>
  <si>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</si>
  <si>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</si>
  <si>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</si>
  <si>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</si>
  <si>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</si>
  <si>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</si>
  <si>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</si>
  <si>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</si>
  <si>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</si>
  <si>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</si>
  <si>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</si>
  <si>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</si>
  <si>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</si>
  <si>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</si>
  <si>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</si>
  <si>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</si>
  <si>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</si>
  <si>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</si>
  <si>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</si>
  <si>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</si>
  <si>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</si>
  <si>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</si>
  <si>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</si>
  <si>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</si>
  <si>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</si>
  <si>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</si>
  <si>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</si>
  <si>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</si>
  <si>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</si>
  <si>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</si>
  <si>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</si>
  <si>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</si>
  <si>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</si>
  <si>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</si>
  <si>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</si>
  <si>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</si>
  <si>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</si>
  <si>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</si>
  <si>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</si>
  <si>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</si>
  <si>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</si>
  <si>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</si>
  <si>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</si>
  <si>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</si>
  <si>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</si>
  <si>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</si>
  <si>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</si>
  <si>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</si>
  <si>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</si>
  <si>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</si>
  <si>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</si>
  <si>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</si>
  <si>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</si>
  <si>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</si>
  <si>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</si>
  <si>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</si>
  <si>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</si>
  <si>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</si>
  <si>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</si>
  <si>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</si>
  <si>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</si>
  <si>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</si>
  <si>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</si>
  <si>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</si>
  <si>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</si>
  <si>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</si>
  <si>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</si>
  <si>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</si>
  <si>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</si>
  <si>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</si>
  <si>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</si>
  <si>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</si>
  <si>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</si>
  <si>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</si>
  <si>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</si>
  <si>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</si>
  <si>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</si>
  <si>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</si>
  <si>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</si>
  <si>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</si>
  <si>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</si>
  <si>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</si>
  <si>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</si>
  <si>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</si>
  <si>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</si>
  <si>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</si>
  <si>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</si>
  <si>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</si>
  <si>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</si>
  <si>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</si>
  <si>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</si>
  <si>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</si>
  <si>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</si>
  <si>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</si>
  <si>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</si>
  <si>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</si>
  <si>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</si>
  <si>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</si>
  <si>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</si>
  <si>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</si>
  <si>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</si>
  <si>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</si>
  <si>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</si>
  <si>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</si>
  <si>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</si>
  <si>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</si>
  <si>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</si>
  <si>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</si>
  <si>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</si>
  <si>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</si>
  <si>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</si>
  <si>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</si>
  <si>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</si>
  <si>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</si>
  <si>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</si>
  <si>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</si>
  <si>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</si>
  <si>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</si>
  <si>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</si>
  <si>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</si>
  <si>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</si>
  <si>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</si>
  <si>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</si>
  <si>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</si>
  <si>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</si>
  <si>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</si>
  <si>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</si>
  <si>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</si>
  <si>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</si>
  <si>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</si>
  <si>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</si>
  <si>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</si>
  <si>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</si>
  <si>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</si>
  <si>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</si>
  <si>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</si>
  <si>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</si>
  <si>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</si>
  <si>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</si>
  <si>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</si>
  <si>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</si>
  <si>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</si>
  <si>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</si>
  <si>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</si>
  <si>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</si>
  <si>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</si>
  <si>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</si>
  <si>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</si>
  <si>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</si>
  <si>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</si>
  <si>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</si>
  <si>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</si>
  <si>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</si>
  <si>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</si>
  <si>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</si>
  <si>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</si>
  <si>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</si>
  <si>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</si>
  <si>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</si>
  <si>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</si>
  <si>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</si>
  <si>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</si>
  <si>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</si>
  <si>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</si>
  <si>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</si>
  <si>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</si>
  <si>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</si>
  <si>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</si>
  <si>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</si>
  <si>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</si>
  <si>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</si>
  <si>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</si>
  <si>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</si>
  <si>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</si>
  <si>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</si>
  <si>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</si>
  <si>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</si>
  <si>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</si>
  <si>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</si>
  <si>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</si>
  <si>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</si>
  <si>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</si>
  <si>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</si>
  <si>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</si>
  <si>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</si>
  <si>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</si>
  <si>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</si>
  <si>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</si>
  <si>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</si>
  <si>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</si>
  <si>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</si>
  <si>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</si>
  <si>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</si>
  <si>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</si>
  <si>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</si>
  <si>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</si>
  <si>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</si>
  <si>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</si>
  <si>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</si>
  <si>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</si>
  <si>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</si>
  <si>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</si>
  <si>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</si>
  <si>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</si>
  <si>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</si>
  <si>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</si>
  <si>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</si>
  <si>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</si>
  <si>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</si>
  <si>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</si>
  <si>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</si>
  <si>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</si>
  <si>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</si>
  <si>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</si>
  <si>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</si>
  <si>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</si>
  <si>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</si>
  <si>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</si>
  <si>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</si>
  <si>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</si>
  <si>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</si>
  <si>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</si>
  <si>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</si>
  <si>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</si>
  <si>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</si>
  <si>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</si>
  <si>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</si>
  <si>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</si>
  <si>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</si>
  <si>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</si>
  <si>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</si>
  <si>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</si>
  <si>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</si>
  <si>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</si>
  <si>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</si>
  <si>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</si>
  <si>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</si>
  <si>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</si>
  <si>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</si>
  <si>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</si>
  <si>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</si>
  <si>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</si>
  <si>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</si>
  <si>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</si>
  <si>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</si>
  <si>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</si>
  <si>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</si>
  <si>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</si>
  <si>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</si>
  <si>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</si>
  <si>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</si>
  <si>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</si>
  <si>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</si>
  <si>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</si>
  <si>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</si>
  <si>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</si>
  <si>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</si>
  <si>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</si>
  <si>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</si>
  <si>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</si>
  <si>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</si>
  <si>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</si>
  <si>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</si>
  <si>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</si>
  <si>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</si>
  <si>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</si>
  <si>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</si>
  <si>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</si>
  <si>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</si>
  <si>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</si>
  <si>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</si>
  <si>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</si>
  <si>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</si>
  <si>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</si>
  <si>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</si>
  <si>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</si>
  <si>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</si>
  <si>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</si>
  <si>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</si>
  <si>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</si>
  <si>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</si>
  <si>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</si>
  <si>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</si>
  <si>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</si>
  <si>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</si>
  <si>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</si>
  <si>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</si>
  <si>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</si>
  <si>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</si>
  <si>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</si>
  <si>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</si>
  <si>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</si>
  <si>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</si>
  <si>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</si>
  <si>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</si>
  <si>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</si>
  <si>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</si>
  <si>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</si>
  <si>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</si>
  <si>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</si>
  <si>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</si>
  <si>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</si>
  <si>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</si>
  <si>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</si>
  <si>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</si>
  <si>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</si>
  <si>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</si>
  <si>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</si>
  <si>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</si>
  <si>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</si>
  <si>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</si>
  <si>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</si>
  <si>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</si>
  <si>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</si>
  <si>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</si>
  <si>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</si>
  <si>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</si>
  <si>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</si>
  <si>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</si>
  <si>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</si>
  <si>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</si>
  <si>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</si>
  <si>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</si>
  <si>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</si>
  <si>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</si>
  <si>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</si>
  <si>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</si>
  <si>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</si>
  <si>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</si>
  <si>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</si>
  <si>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</si>
  <si>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</si>
  <si>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</si>
  <si>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</si>
  <si>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</si>
  <si>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</si>
  <si>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</si>
  <si>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</si>
  <si>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</si>
  <si>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</si>
  <si>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</si>
  <si>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</si>
  <si>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</si>
  <si>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</si>
  <si>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</si>
  <si>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</si>
  <si>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</si>
  <si>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</si>
  <si>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</si>
  <si>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</si>
  <si>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</si>
  <si>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</si>
  <si>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</si>
  <si>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</si>
  <si>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</si>
  <si>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</si>
  <si>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</si>
  <si>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</si>
  <si>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</si>
  <si>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</si>
  <si>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</si>
  <si>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</si>
  <si>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</si>
  <si>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</si>
  <si>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</si>
  <si>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</si>
  <si>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</si>
  <si>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</si>
  <si>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</si>
  <si>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</si>
  <si>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</si>
  <si>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</si>
  <si>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</si>
  <si>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</si>
  <si>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</si>
  <si>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</si>
  <si>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</si>
  <si>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</si>
  <si>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</si>
  <si>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</si>
  <si>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</si>
  <si>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</si>
  <si>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</si>
  <si>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</si>
  <si>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</si>
  <si>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</si>
  <si>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</si>
  <si>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</si>
  <si>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</si>
  <si>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</si>
  <si>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</si>
  <si>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</si>
  <si>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</si>
  <si>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</si>
  <si>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</si>
  <si>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</si>
  <si>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</si>
  <si>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</si>
  <si>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</si>
  <si>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</si>
  <si>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</si>
  <si>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</si>
  <si>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</si>
  <si>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</si>
  <si>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</si>
  <si>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</si>
  <si>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</si>
  <si>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</si>
  <si>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</si>
  <si>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</si>
  <si>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</si>
  <si>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</si>
  <si>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</si>
  <si>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</si>
  <si>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</si>
  <si>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</si>
  <si>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</si>
  <si>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</si>
  <si>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</si>
  <si>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</si>
  <si>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</si>
  <si>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</si>
  <si>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</si>
  <si>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</si>
  <si>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</si>
  <si>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</si>
  <si>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</si>
  <si>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</si>
  <si>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</si>
  <si>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</si>
  <si>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</si>
  <si>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</si>
  <si>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</si>
  <si>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</si>
  <si>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</si>
  <si>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</si>
  <si>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</si>
  <si>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</si>
  <si>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</si>
  <si>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</si>
  <si>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</si>
  <si>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</si>
  <si>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</si>
  <si>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</si>
  <si>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</si>
  <si>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</si>
  <si>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</si>
  <si>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</si>
  <si>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</si>
  <si>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</si>
  <si>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</si>
  <si>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</si>
  <si>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</si>
  <si>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</si>
  <si>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</si>
  <si>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</si>
  <si>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</si>
  <si>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</si>
  <si>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</si>
  <si>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</si>
  <si>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</si>
  <si>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</si>
  <si>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</si>
  <si>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</si>
  <si>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</si>
  <si>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</si>
  <si>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</si>
  <si>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</si>
  <si>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</si>
  <si>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</si>
  <si>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</si>
  <si>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</si>
  <si>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</si>
  <si>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</si>
  <si>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</si>
  <si>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</si>
  <si>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</si>
  <si>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</si>
  <si>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</si>
  <si>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</si>
  <si>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</si>
  <si>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</si>
  <si>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</si>
  <si>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</si>
  <si>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</si>
  <si>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</si>
  <si>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</si>
  <si>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</si>
  <si>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</si>
  <si>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</si>
  <si>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</si>
  <si>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</si>
  <si>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</si>
  <si>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</si>
  <si>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</si>
  <si>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</si>
  <si>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</si>
  <si>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</si>
  <si>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</si>
  <si>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</si>
  <si>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</si>
  <si>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</si>
  <si>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</si>
  <si>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</si>
  <si>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</si>
  <si>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</si>
  <si>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</si>
  <si>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</si>
  <si>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</si>
  <si>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</si>
  <si>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</si>
  <si>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</si>
  <si>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</si>
  <si>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</si>
  <si>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</si>
  <si>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</si>
  <si>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</si>
  <si>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</si>
  <si>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</si>
  <si>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</si>
  <si>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</si>
  <si>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</si>
  <si>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</si>
  <si>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</si>
  <si>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</si>
  <si>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</si>
  <si>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</si>
  <si>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</si>
  <si>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</si>
  <si>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</si>
  <si>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</si>
  <si>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</si>
  <si>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</si>
  <si>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</si>
  <si>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</si>
  <si>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</si>
  <si>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</si>
  <si>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</si>
  <si>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</si>
  <si>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</si>
  <si>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</si>
  <si>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</si>
  <si>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</si>
  <si>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</si>
  <si>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</si>
  <si>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</si>
  <si>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</si>
  <si>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</si>
  <si>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</si>
  <si>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</si>
  <si>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</si>
  <si>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</si>
  <si>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</si>
  <si>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</si>
  <si>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</si>
  <si>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</si>
  <si>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</si>
  <si>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</si>
  <si>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</si>
  <si>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</si>
  <si>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</si>
  <si>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</si>
  <si>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</si>
  <si>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</si>
  <si>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</si>
  <si>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</si>
  <si>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</si>
  <si>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</si>
  <si>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</si>
  <si>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</si>
  <si>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</si>
  <si>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</si>
  <si>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</si>
  <si>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</si>
  <si>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</si>
  <si>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</si>
  <si>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</si>
  <si>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</si>
  <si>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</si>
  <si>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</si>
  <si>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</si>
  <si>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</si>
  <si>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</si>
  <si>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</si>
  <si>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</si>
  <si>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</si>
  <si>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</si>
  <si>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</si>
  <si>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</si>
  <si>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</si>
  <si>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</si>
  <si>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</si>
  <si>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</si>
  <si>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</si>
  <si>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</si>
  <si>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</si>
  <si>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</si>
  <si>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</si>
  <si>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</si>
  <si>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</si>
  <si>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</si>
  <si>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</si>
  <si>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</si>
  <si>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</si>
  <si>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</si>
  <si>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</si>
  <si>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</si>
  <si>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</si>
  <si>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</si>
  <si>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</si>
  <si>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</si>
  <si>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</si>
  <si>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</si>
  <si>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</si>
  <si>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</si>
  <si>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</si>
  <si>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</si>
  <si>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</si>
  <si>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</si>
  <si>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</si>
  <si>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</si>
  <si>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</si>
  <si>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</si>
  <si>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</si>
  <si>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</si>
  <si>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</si>
  <si>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</si>
  <si>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</si>
  <si>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</si>
  <si>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</si>
  <si>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</si>
  <si>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</si>
  <si>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</si>
  <si>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</si>
  <si>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</si>
  <si>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</si>
  <si>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</si>
  <si>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</si>
  <si>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</si>
  <si>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</si>
  <si>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</si>
  <si>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</si>
  <si>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</si>
  <si>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</si>
  <si>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</si>
  <si>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</si>
  <si>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</si>
  <si>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</si>
  <si>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</si>
  <si>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</si>
  <si>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</si>
  <si>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</si>
  <si>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</si>
  <si>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</si>
  <si>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</si>
  <si>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</si>
  <si>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</si>
  <si>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</si>
  <si>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</si>
  <si>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</si>
  <si>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</si>
  <si>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</si>
  <si>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</si>
  <si>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</si>
  <si>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</si>
  <si>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</si>
  <si>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</si>
  <si>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</si>
  <si>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</si>
  <si>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</si>
  <si>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</si>
  <si>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</si>
  <si>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</si>
  <si>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</si>
  <si>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</si>
  <si>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</si>
  <si>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</si>
  <si>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</si>
  <si>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</si>
  <si>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</si>
  <si>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</si>
  <si>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</si>
  <si>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</si>
  <si>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</si>
  <si>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</si>
  <si>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</si>
  <si>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</si>
  <si>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</si>
  <si>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</si>
  <si>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</si>
  <si>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</si>
  <si>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</si>
  <si>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</si>
  <si>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</si>
  <si>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</si>
  <si>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</si>
  <si>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</si>
  <si>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</si>
  <si>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</si>
  <si>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</si>
  <si>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</si>
  <si>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</si>
  <si>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</si>
  <si>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</si>
  <si>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</si>
  <si>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</si>
  <si>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</si>
  <si>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</si>
  <si>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</si>
  <si>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</si>
  <si>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</si>
  <si>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</si>
  <si>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</si>
  <si>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</si>
  <si>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</si>
  <si>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</si>
  <si>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</si>
  <si>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</si>
  <si>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</si>
  <si>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</si>
  <si>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</si>
  <si>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</si>
  <si>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</si>
  <si>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</si>
  <si>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</si>
  <si>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</si>
  <si>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</si>
  <si>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</si>
  <si>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</si>
  <si>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</si>
  <si>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</si>
  <si>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</si>
  <si>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</si>
  <si>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</si>
  <si>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</si>
  <si>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</si>
  <si>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</si>
  <si>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</si>
  <si>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</si>
  <si>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</si>
  <si>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</si>
  <si>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</si>
  <si>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</si>
  <si>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</si>
  <si>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</si>
  <si>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</si>
  <si>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</si>
  <si>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</si>
  <si>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</si>
  <si>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</si>
  <si>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</si>
  <si>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</si>
  <si>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</si>
  <si>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</si>
  <si>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</si>
  <si>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</si>
  <si>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</si>
  <si>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</si>
  <si>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</si>
  <si>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</si>
  <si>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</si>
  <si>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</si>
  <si>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</si>
  <si>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</si>
  <si>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</si>
  <si>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</si>
  <si>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</si>
  <si>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</si>
  <si>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</si>
  <si>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</si>
  <si>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</si>
  <si>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</si>
  <si>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</si>
  <si>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</si>
  <si>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</si>
  <si>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</si>
  <si>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</si>
  <si>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</si>
  <si>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</si>
  <si>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</si>
  <si>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</si>
  <si>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</si>
  <si>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</si>
  <si>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</si>
  <si>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</si>
  <si>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</si>
  <si>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</si>
  <si>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</si>
  <si>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</si>
  <si>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</si>
  <si>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</si>
  <si>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</si>
  <si>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</si>
  <si>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</si>
  <si>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</si>
  <si>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</si>
  <si>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</si>
  <si>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</si>
  <si>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</si>
  <si>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</si>
  <si>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</si>
  <si>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</si>
  <si>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</si>
  <si>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</si>
  <si>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</si>
  <si>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</si>
  <si>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</si>
  <si>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</si>
  <si>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</si>
  <si>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</si>
  <si>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</si>
  <si>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</si>
  <si>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</si>
  <si>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</si>
  <si>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</si>
  <si>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</si>
  <si>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</si>
  <si>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</si>
  <si>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</si>
  <si>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</si>
  <si>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</si>
  <si>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</si>
  <si>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</si>
  <si>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</si>
  <si>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</si>
  <si>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</si>
  <si>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</si>
  <si>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</si>
  <si>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</si>
  <si>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</si>
  <si>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</si>
  <si>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</si>
  <si>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</si>
  <si>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</si>
  <si>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</si>
  <si>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</si>
  <si>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</si>
  <si>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</si>
  <si>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</si>
  <si>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</si>
  <si>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</si>
  <si>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</si>
  <si>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</si>
  <si>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</si>
  <si>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</si>
  <si>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</si>
  <si>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</si>
  <si>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</si>
  <si>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</si>
  <si>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</si>
  <si>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</si>
  <si>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</si>
  <si>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</si>
  <si>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</si>
  <si>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</si>
  <si>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</si>
  <si>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</si>
  <si>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</si>
  <si>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</si>
  <si>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</si>
  <si>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</si>
  <si>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</si>
  <si>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</si>
  <si>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</si>
  <si>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</si>
  <si>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</si>
  <si>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</si>
  <si>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</si>
  <si>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</si>
  <si>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</si>
  <si>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</si>
  <si>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</si>
  <si>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</si>
  <si>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</si>
  <si>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</si>
  <si>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</si>
  <si>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</si>
  <si>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</si>
  <si>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</si>
  <si>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</si>
  <si>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</si>
  <si>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</si>
  <si>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</si>
  <si>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</si>
  <si>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</si>
  <si>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</si>
  <si>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</si>
  <si>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</si>
  <si>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</si>
  <si>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</si>
  <si>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</si>
  <si>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</si>
  <si>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</si>
  <si>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</si>
  <si>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</si>
  <si>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</si>
  <si>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</si>
  <si>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</si>
  <si>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</si>
  <si>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</si>
  <si>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</si>
  <si>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</si>
  <si>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</si>
  <si>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</si>
  <si>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</si>
  <si>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</si>
  <si>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</si>
  <si>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</si>
  <si>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</si>
  <si>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</si>
  <si>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</si>
  <si>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</si>
  <si>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</si>
  <si>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</si>
  <si>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</si>
  <si>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</si>
  <si>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</si>
  <si>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</si>
  <si>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</si>
  <si>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</si>
  <si>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</si>
  <si>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</si>
  <si>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</si>
  <si>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</si>
  <si>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</si>
  <si>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</si>
  <si>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</si>
  <si>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</si>
  <si>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</si>
  <si>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</si>
  <si>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</si>
  <si>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</si>
  <si>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</si>
  <si>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</si>
  <si>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</si>
  <si>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</si>
  <si>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</si>
  <si>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</si>
  <si>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</si>
  <si>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</si>
  <si>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</si>
  <si>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</si>
  <si>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</si>
  <si>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</si>
  <si>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</si>
  <si>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</si>
  <si>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</si>
  <si>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</si>
  <si>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</si>
  <si>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</si>
  <si>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</si>
  <si>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</si>
  <si>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</si>
  <si>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</si>
  <si>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</si>
  <si>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</si>
  <si>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</si>
  <si>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</si>
  <si>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</si>
  <si>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</si>
  <si>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</si>
  <si>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</si>
  <si>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</si>
  <si>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</si>
  <si>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</si>
  <si>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</si>
  <si>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</si>
  <si>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</si>
  <si>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</si>
  <si>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</si>
  <si>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</si>
  <si>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</si>
  <si>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</si>
  <si>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</si>
  <si>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</si>
  <si>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</si>
  <si>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</si>
  <si>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</si>
  <si>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</si>
  <si>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</si>
  <si>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</si>
  <si>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</si>
  <si>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</si>
  <si>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</si>
  <si>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</si>
  <si>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</si>
  <si>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</si>
  <si>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</si>
  <si>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</si>
  <si>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</si>
  <si>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</si>
  <si>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</si>
  <si>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</si>
  <si>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</si>
  <si>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</si>
  <si>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</si>
  <si>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</si>
  <si>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</si>
  <si>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</si>
  <si>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</si>
  <si>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</si>
  <si>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</si>
  <si>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</si>
  <si>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</si>
  <si>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</si>
  <si>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</si>
  <si>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</si>
  <si>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</si>
  <si>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</si>
  <si>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</si>
  <si>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</si>
  <si>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</si>
  <si>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</si>
  <si>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</si>
  <si>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</si>
  <si>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</si>
  <si>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</si>
  <si>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</si>
  <si>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</si>
  <si>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</si>
  <si>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</si>
  <si>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</si>
  <si>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</si>
  <si>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</si>
  <si>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</si>
  <si>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</si>
  <si>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</si>
  <si>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</si>
  <si>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</si>
  <si>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</si>
  <si>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</si>
  <si>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</si>
  <si>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</si>
  <si>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</si>
  <si>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</si>
  <si>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</si>
  <si>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</si>
  <si>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</si>
  <si>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</si>
  <si>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</si>
  <si>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</si>
  <si>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</si>
  <si>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</si>
  <si>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</si>
  <si>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</si>
  <si>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</si>
  <si>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</si>
  <si>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</si>
  <si>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</si>
  <si>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</si>
  <si>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</si>
  <si>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</si>
  <si>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</si>
  <si>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</si>
  <si>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</si>
  <si>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</si>
  <si>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</si>
  <si>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</si>
  <si>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</si>
  <si>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</si>
  <si>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</si>
  <si>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</si>
  <si>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</si>
  <si>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</si>
  <si>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</si>
  <si>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</si>
  <si>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</si>
  <si>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</si>
  <si>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</si>
  <si>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</si>
  <si>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</si>
  <si>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</si>
  <si>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</si>
  <si>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</si>
  <si>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</si>
  <si>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</si>
  <si>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</si>
  <si>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</si>
  <si>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</si>
  <si>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</si>
  <si>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</si>
  <si>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</si>
  <si>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</si>
  <si>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</si>
  <si>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</si>
  <si>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</si>
  <si>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</si>
  <si>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</si>
  <si>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</si>
  <si>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</si>
  <si>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</si>
  <si>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</si>
  <si>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</si>
  <si>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</si>
  <si>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</si>
  <si>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</si>
  <si>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</si>
  <si>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</si>
  <si>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</si>
  <si>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</si>
  <si>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</si>
  <si>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</si>
  <si>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</si>
  <si>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</si>
  <si>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</si>
  <si>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</si>
  <si>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</si>
  <si>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</si>
  <si>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</si>
  <si>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</si>
  <si>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</si>
  <si>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</si>
  <si>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</si>
  <si>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</si>
  <si>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</si>
  <si>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</si>
  <si>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</si>
  <si>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</si>
  <si>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</si>
  <si>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</si>
  <si>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</si>
  <si>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</si>
  <si>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</si>
  <si>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</si>
  <si>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</si>
  <si>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</si>
  <si>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</si>
  <si>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</si>
  <si>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</si>
  <si>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</si>
  <si>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</si>
  <si>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</si>
  <si>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</si>
  <si>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</si>
  <si>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</si>
  <si>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</si>
  <si>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</si>
  <si>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</si>
  <si>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</si>
  <si>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</si>
  <si>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</si>
  <si>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</si>
  <si>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</si>
  <si>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</si>
  <si>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</si>
  <si>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</si>
  <si>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</si>
  <si>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</si>
  <si>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</si>
  <si>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</si>
  <si>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</si>
  <si>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</si>
  <si>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</si>
  <si>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</si>
  <si>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</si>
  <si>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</si>
  <si>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</si>
  <si>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</si>
  <si>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</si>
  <si>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</si>
  <si>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</si>
  <si>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</si>
  <si>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</si>
  <si>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</si>
  <si>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</si>
  <si>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</si>
  <si>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</si>
  <si>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</si>
  <si>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</si>
  <si>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</si>
  <si>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</si>
  <si>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</si>
  <si>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</si>
  <si>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</si>
  <si>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</si>
  <si>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</si>
  <si>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</si>
  <si>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</si>
  <si>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</si>
  <si>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</si>
  <si>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</si>
  <si>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</si>
  <si>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</si>
  <si>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</si>
  <si>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</si>
  <si>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</si>
  <si>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</si>
  <si>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</si>
  <si>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</si>
  <si>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</si>
  <si>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</si>
  <si>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</si>
  <si>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</si>
  <si>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</si>
  <si>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</si>
  <si>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</si>
  <si>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</si>
  <si>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</si>
  <si>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</si>
  <si>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</si>
  <si>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</si>
  <si>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</si>
  <si>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</si>
  <si>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</si>
  <si>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</si>
  <si>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</si>
  <si>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</si>
  <si>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</si>
  <si>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</si>
  <si>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</si>
  <si>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</si>
  <si>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</si>
  <si>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</si>
  <si>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</si>
  <si>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</si>
  <si>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</si>
  <si>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</si>
  <si>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</si>
  <si>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</si>
  <si>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</si>
  <si>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</si>
  <si>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</si>
  <si>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</si>
  <si>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</si>
  <si>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</si>
  <si>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</si>
  <si>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</si>
  <si>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</si>
  <si>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</si>
  <si>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</si>
  <si>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</si>
  <si>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</si>
  <si>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</si>
  <si>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</si>
  <si>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</si>
  <si>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</si>
  <si>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</si>
  <si>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</si>
  <si>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</si>
  <si>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</si>
  <si>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</si>
  <si>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</si>
  <si>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</si>
  <si>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</si>
  <si>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</si>
  <si>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</si>
  <si>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</si>
  <si>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</si>
  <si>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</si>
  <si>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</si>
  <si>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</si>
  <si>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</si>
  <si>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</si>
  <si>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</si>
  <si>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</si>
  <si>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</si>
  <si>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</si>
  <si>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</si>
  <si>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</si>
  <si>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</si>
  <si>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</si>
  <si>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</si>
  <si>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</si>
  <si>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</si>
  <si>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</si>
  <si>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</si>
  <si>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</si>
  <si>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</si>
  <si>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</si>
  <si>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</si>
  <si>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</si>
  <si>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</si>
  <si>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</si>
  <si>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</si>
  <si>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</si>
  <si>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</si>
  <si>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</si>
  <si>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</si>
  <si>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</si>
  <si>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</si>
  <si>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</si>
  <si>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</si>
  <si>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</si>
  <si>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</si>
  <si>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</si>
  <si>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</si>
  <si>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</si>
  <si>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</si>
  <si>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</si>
  <si>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</si>
  <si>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</si>
  <si>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</si>
  <si>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</si>
  <si>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</si>
  <si>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</si>
  <si>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</si>
  <si>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</si>
  <si>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</si>
  <si>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</si>
  <si>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</si>
  <si>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</si>
  <si>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</si>
  <si>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</si>
  <si>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</si>
  <si>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</si>
  <si>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</si>
  <si>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</si>
  <si>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</si>
  <si>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</si>
  <si>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</si>
  <si>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</si>
  <si>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</si>
  <si>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</si>
  <si>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</si>
  <si>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</si>
  <si>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</si>
  <si>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</si>
  <si>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</si>
  <si>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</si>
  <si>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</si>
  <si>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</si>
  <si>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</si>
  <si>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</si>
  <si>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</si>
  <si>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</si>
  <si>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</si>
  <si>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</si>
  <si>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</si>
  <si>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</si>
  <si>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</si>
  <si>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</si>
  <si>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</si>
  <si>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</si>
  <si>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</si>
  <si>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</si>
  <si>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</si>
  <si>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</si>
  <si>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</si>
  <si>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</si>
  <si>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</si>
  <si>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</si>
  <si>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</si>
  <si>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</si>
  <si>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</si>
  <si>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</si>
  <si>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</si>
  <si>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</si>
  <si>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</si>
  <si>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</si>
  <si>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</si>
  <si>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</si>
  <si>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</si>
  <si>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</si>
  <si>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</si>
  <si>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</si>
  <si>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</si>
  <si>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</si>
  <si>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</si>
  <si>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</si>
  <si>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</si>
  <si>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</si>
  <si>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</si>
  <si>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</si>
  <si>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</si>
  <si>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</si>
  <si>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</si>
  <si>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</si>
  <si>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</si>
  <si>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</si>
  <si>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</si>
  <si>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</si>
  <si>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</si>
  <si>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</si>
  <si>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</si>
  <si>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</si>
  <si>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</si>
  <si>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</si>
  <si>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</si>
  <si>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</si>
  <si>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</si>
  <si>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</si>
  <si>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</si>
  <si>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</si>
  <si>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</si>
  <si>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</si>
  <si>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</si>
  <si>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</si>
  <si>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</si>
  <si>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</si>
  <si>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</si>
  <si>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</si>
  <si>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</si>
  <si>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</si>
  <si>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</si>
  <si>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</si>
  <si>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</si>
  <si>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</si>
  <si>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</si>
  <si>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</si>
  <si>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</si>
  <si>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</si>
  <si>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</si>
  <si>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</si>
  <si>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</si>
  <si>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</si>
  <si>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</si>
  <si>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</si>
  <si>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</si>
  <si>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</si>
  <si>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</si>
  <si>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</si>
  <si>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</si>
  <si>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</si>
  <si>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</si>
  <si>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</si>
  <si>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</si>
  <si>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</si>
  <si>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</si>
  <si>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</si>
  <si>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</si>
  <si>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</si>
  <si>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</si>
  <si>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</si>
  <si>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</si>
  <si>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</si>
  <si>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</si>
  <si>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</si>
  <si>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</si>
  <si>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</si>
  <si>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</si>
  <si>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</si>
  <si>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</si>
  <si>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</si>
  <si>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</si>
  <si>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</si>
  <si>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</si>
  <si>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</si>
  <si>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</si>
  <si>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</si>
  <si>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</si>
  <si>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</si>
  <si>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</si>
  <si>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</si>
  <si>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</si>
  <si>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</si>
  <si>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</si>
  <si>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</si>
  <si>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</si>
  <si>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</si>
  <si>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</si>
  <si>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</si>
  <si>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</si>
  <si>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</si>
  <si>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</si>
  <si>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</si>
  <si>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</si>
  <si>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</si>
  <si>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</si>
  <si>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</si>
  <si>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</si>
  <si>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</si>
  <si>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</si>
  <si>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</si>
  <si>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</si>
  <si>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</si>
  <si>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</si>
  <si>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</si>
  <si>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</si>
  <si>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</si>
  <si>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</si>
  <si>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</si>
  <si>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</si>
  <si>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</si>
  <si>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</si>
  <si>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</si>
  <si>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</si>
  <si>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</si>
  <si>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</si>
  <si>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</si>
  <si>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</si>
  <si>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</si>
  <si>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</si>
  <si>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</si>
  <si>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</si>
  <si>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</si>
  <si>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</si>
  <si>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</si>
  <si>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</si>
  <si>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</si>
  <si>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</si>
  <si>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</si>
  <si>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</si>
  <si>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</si>
  <si>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</si>
  <si>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</si>
  <si>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</si>
  <si>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</si>
  <si>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</si>
  <si>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</si>
  <si>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</si>
  <si>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</si>
  <si>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</si>
  <si>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</si>
  <si>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</si>
  <si>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</si>
  <si>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</si>
  <si>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</si>
  <si>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</si>
  <si>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</si>
  <si>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</si>
  <si>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</si>
  <si>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</si>
  <si>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</si>
  <si>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</si>
  <si>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</si>
  <si>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</si>
  <si>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</si>
  <si>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</si>
  <si>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</si>
  <si>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</si>
  <si>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</si>
  <si>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</si>
  <si>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</si>
  <si>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</si>
  <si>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</si>
  <si>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</si>
  <si>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</si>
  <si>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</si>
  <si>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</si>
  <si>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</si>
  <si>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</si>
  <si>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</si>
  <si>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</si>
  <si>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</si>
  <si>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</si>
  <si>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</si>
  <si>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</si>
  <si>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</si>
  <si>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</si>
  <si>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</si>
  <si>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</si>
  <si>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</si>
  <si>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</si>
  <si>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</si>
  <si>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</si>
  <si>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</si>
  <si>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</si>
  <si>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</si>
  <si>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</si>
  <si>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</si>
  <si>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</si>
  <si>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</si>
  <si>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</si>
  <si>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</si>
  <si>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</si>
  <si>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</si>
  <si>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</si>
  <si>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</si>
  <si>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</si>
  <si>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</si>
  <si>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</si>
  <si>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</si>
  <si>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</si>
  <si>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</si>
  <si>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</si>
  <si>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</si>
  <si>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</si>
  <si>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</si>
  <si>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</si>
  <si>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</si>
  <si>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</si>
  <si>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</si>
  <si>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</si>
  <si>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</si>
  <si>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</si>
  <si>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</si>
  <si>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</si>
  <si>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</si>
  <si>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</si>
  <si>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</si>
  <si>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</si>
  <si>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</si>
  <si>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</si>
  <si>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</si>
  <si>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</si>
  <si>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</si>
  <si>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</si>
  <si>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</si>
  <si>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</si>
  <si>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</si>
  <si>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</si>
  <si>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</si>
  <si>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</si>
  <si>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</si>
  <si>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</si>
  <si>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</si>
  <si>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</si>
  <si>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</si>
  <si>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</si>
  <si>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</si>
  <si>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</si>
  <si>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</si>
  <si>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</si>
  <si>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</si>
  <si>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</si>
  <si>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</si>
  <si>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</si>
  <si>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</si>
  <si>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</si>
  <si>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</si>
  <si>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</si>
  <si>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</si>
  <si>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</si>
  <si>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</si>
  <si>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</si>
  <si>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</si>
  <si>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</si>
  <si>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</si>
  <si>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</si>
  <si>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</si>
  <si>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</si>
  <si>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</si>
  <si>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</si>
  <si>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</si>
  <si>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</si>
  <si>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</si>
  <si>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</si>
  <si>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</si>
  <si>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</si>
  <si>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</si>
  <si>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</si>
  <si>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</si>
  <si>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</si>
  <si>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</si>
  <si>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</si>
  <si>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</si>
  <si>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</si>
  <si>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</si>
  <si>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</si>
  <si>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</si>
  <si>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</si>
  <si>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</si>
  <si>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</si>
  <si>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</si>
  <si>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</si>
  <si>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</si>
  <si>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</si>
  <si>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</si>
  <si>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</si>
  <si>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</si>
  <si>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</si>
  <si>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</si>
  <si>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</si>
  <si>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</si>
  <si>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</si>
  <si>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</si>
  <si>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</si>
  <si>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</si>
  <si>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</si>
  <si>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</si>
  <si>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</si>
  <si>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</si>
  <si>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</si>
  <si>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</si>
  <si>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</si>
  <si>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</si>
  <si>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</si>
  <si>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</si>
  <si>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</si>
  <si>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</si>
  <si>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</si>
  <si>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</si>
  <si>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</si>
  <si>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</si>
  <si>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</si>
  <si>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</si>
  <si>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</si>
  <si>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</si>
  <si>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</si>
  <si>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</si>
  <si>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</si>
  <si>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</si>
  <si>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</si>
  <si>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</si>
  <si>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</si>
  <si>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</si>
  <si>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</si>
  <si>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</si>
  <si>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</si>
  <si>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</si>
  <si>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</si>
  <si>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</si>
  <si>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</si>
  <si>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</si>
  <si>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</si>
  <si>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</si>
  <si>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</si>
  <si>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</si>
  <si>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</si>
  <si>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</si>
  <si>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</si>
  <si>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</si>
  <si>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</si>
  <si>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</si>
  <si>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</si>
  <si>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</si>
  <si>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</si>
  <si>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</si>
  <si>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</si>
  <si>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</si>
  <si>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</si>
  <si>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</si>
  <si>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</si>
  <si>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</si>
  <si>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</si>
  <si>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</si>
  <si>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</si>
  <si>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</si>
  <si>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</si>
  <si>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</si>
  <si>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</si>
  <si>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</si>
  <si>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</si>
  <si>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</si>
  <si>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</si>
  <si>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</si>
  <si>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</si>
  <si>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</si>
  <si>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</si>
  <si>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</si>
  <si>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</si>
  <si>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</si>
  <si>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</si>
  <si>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</si>
  <si>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</si>
  <si>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</si>
  <si>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</si>
  <si>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</si>
  <si>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</si>
  <si>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</si>
  <si>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</si>
  <si>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</si>
  <si>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</si>
  <si>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</si>
  <si>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</si>
  <si>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</si>
  <si>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</si>
  <si>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</si>
  <si>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</si>
  <si>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</si>
  <si>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</si>
  <si>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</si>
  <si>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</si>
  <si>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</si>
  <si>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</si>
  <si>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</si>
  <si>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</si>
  <si>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</si>
  <si>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</si>
  <si>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</si>
  <si>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</si>
  <si>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</si>
  <si>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</si>
  <si>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</si>
  <si>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</si>
  <si>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</si>
  <si>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</si>
  <si>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</si>
  <si>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</si>
  <si>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</si>
  <si>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</si>
  <si>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</si>
  <si>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</si>
  <si>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</si>
  <si>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</si>
  <si>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</si>
  <si>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</si>
  <si>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</si>
  <si>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</si>
  <si>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</si>
  <si>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</si>
  <si>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</si>
  <si>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</si>
  <si>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</si>
  <si>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</si>
  <si>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</si>
  <si>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</si>
  <si>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</si>
  <si>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</si>
  <si>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</si>
  <si>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</si>
  <si>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</si>
  <si>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</si>
  <si>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</si>
  <si>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</si>
  <si>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</si>
  <si>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</si>
  <si>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</si>
  <si>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</si>
  <si>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</si>
  <si>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</si>
  <si>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</si>
  <si>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</si>
  <si>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</si>
  <si>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</si>
  <si>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</si>
  <si>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</si>
  <si>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</si>
  <si>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</si>
  <si>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</si>
  <si>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</si>
  <si>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</si>
  <si>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</si>
  <si>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</si>
  <si>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</si>
  <si>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</si>
  <si>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</si>
  <si>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</si>
  <si>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</si>
  <si>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</si>
  <si>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</si>
  <si>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</si>
  <si>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</si>
  <si>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</si>
  <si>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</si>
  <si>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</si>
  <si>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</si>
  <si>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</si>
  <si>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</si>
  <si>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</si>
  <si>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</si>
  <si>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</si>
  <si>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</si>
  <si>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</si>
  <si>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</si>
  <si>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</si>
  <si>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</si>
  <si>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</si>
  <si>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</si>
  <si>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</si>
  <si>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</si>
  <si>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</si>
  <si>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</si>
  <si>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</si>
  <si>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</si>
  <si>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</si>
  <si>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</si>
  <si>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</si>
  <si>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</si>
  <si>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</si>
  <si>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</si>
  <si>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</si>
  <si>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</si>
  <si>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</si>
  <si>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</si>
  <si>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</si>
  <si>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</si>
  <si>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</si>
  <si>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</si>
  <si>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</si>
  <si>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</si>
  <si>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</si>
  <si>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</si>
  <si>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</si>
  <si>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</si>
  <si>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</si>
  <si>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</si>
  <si>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</si>
  <si>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</si>
  <si>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</si>
  <si>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</si>
  <si>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</si>
  <si>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</si>
  <si>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</si>
  <si>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</si>
  <si>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</si>
  <si>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</si>
  <si>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</si>
  <si>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</si>
  <si>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</si>
  <si>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</si>
  <si>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</si>
  <si>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</si>
  <si>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</si>
  <si>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</si>
  <si>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</si>
  <si>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</si>
  <si>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</si>
  <si>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</si>
  <si>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</si>
  <si>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</si>
  <si>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</si>
  <si>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</si>
  <si>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</si>
  <si>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</si>
  <si>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</si>
  <si>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</si>
  <si>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</si>
  <si>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</si>
  <si>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</si>
  <si>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</si>
  <si>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</si>
  <si>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</si>
  <si>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</si>
  <si>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</si>
  <si>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</si>
  <si>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</si>
  <si>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</si>
  <si>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</si>
  <si>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</si>
  <si>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</si>
  <si>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</si>
  <si>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</si>
  <si>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</si>
  <si>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</si>
  <si>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</si>
  <si>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</si>
  <si>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</si>
  <si>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</si>
  <si>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</si>
  <si>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</si>
  <si>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</si>
  <si>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</si>
  <si>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</si>
  <si>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</si>
  <si>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</si>
  <si>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</si>
  <si>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</si>
  <si>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</si>
  <si>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</si>
  <si>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</si>
  <si>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</si>
  <si>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</si>
  <si>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</si>
  <si>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</si>
  <si>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</si>
  <si>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</si>
  <si>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</si>
  <si>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</si>
  <si>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</si>
  <si>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</si>
  <si>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</si>
  <si>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</si>
  <si>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</si>
  <si>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</si>
  <si>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</si>
  <si>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</si>
  <si>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</si>
  <si>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</si>
  <si>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</si>
  <si>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</si>
  <si>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</si>
  <si>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</si>
  <si>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</si>
  <si>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</si>
  <si>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</si>
  <si>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</si>
  <si>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</si>
  <si>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</si>
  <si>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</si>
  <si>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</si>
  <si>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</si>
  <si>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</si>
  <si>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</si>
  <si>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</si>
  <si>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</si>
  <si>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</si>
  <si>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</si>
  <si>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</si>
  <si>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</si>
  <si>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</si>
  <si>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</si>
  <si>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</si>
  <si>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</si>
  <si>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</si>
  <si>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</si>
  <si>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</si>
  <si>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</si>
  <si>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</si>
  <si>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</si>
  <si>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</si>
  <si>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</si>
  <si>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</si>
  <si>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</si>
  <si>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</si>
  <si>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</si>
  <si>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</si>
  <si>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</si>
  <si>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</si>
  <si>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</si>
  <si>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</si>
  <si>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</si>
  <si>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</si>
  <si>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</si>
  <si>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</si>
  <si>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</si>
  <si>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</si>
  <si>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</si>
  <si>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</si>
  <si>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</si>
  <si>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</si>
  <si>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</si>
  <si>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</si>
  <si>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</si>
  <si>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</si>
  <si>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</si>
  <si>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</si>
  <si>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</si>
  <si>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</si>
  <si>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</si>
  <si>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</si>
  <si>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</si>
  <si>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</si>
  <si>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</si>
  <si>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</si>
  <si>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</si>
  <si>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</si>
  <si>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</si>
  <si>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</si>
  <si>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</si>
  <si>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</si>
  <si>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</si>
  <si>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</si>
  <si>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</si>
  <si>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</si>
  <si>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</si>
  <si>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</si>
  <si>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</si>
  <si>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</si>
  <si>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</si>
  <si>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</si>
  <si>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</si>
  <si>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</si>
  <si>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</si>
  <si>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</si>
  <si>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</si>
  <si>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</si>
  <si>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</si>
  <si>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</si>
  <si>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</si>
  <si>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</si>
  <si>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</si>
  <si>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</si>
  <si>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</si>
  <si>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</si>
  <si>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</si>
  <si>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</si>
  <si>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</si>
  <si>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</si>
  <si>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</si>
  <si>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</si>
  <si>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</si>
  <si>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</si>
  <si>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</si>
  <si>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</si>
  <si>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</si>
  <si>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</si>
  <si>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</si>
  <si>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</si>
  <si>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</si>
  <si>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</si>
  <si>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</si>
  <si>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</si>
  <si>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</si>
  <si>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</si>
  <si>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</si>
  <si>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</si>
  <si>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</si>
  <si>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</si>
  <si>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</si>
  <si>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</si>
  <si>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</si>
  <si>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</si>
  <si>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</si>
  <si>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</si>
  <si>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</si>
  <si>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</si>
  <si>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</si>
  <si>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</si>
  <si>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</si>
  <si>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</si>
  <si>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</si>
  <si>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</si>
  <si>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</si>
  <si>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</si>
  <si>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</si>
  <si>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</si>
  <si>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</si>
  <si>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</si>
  <si>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</si>
  <si>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</si>
  <si>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</si>
  <si>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</si>
  <si>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</si>
  <si>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</si>
  <si>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</si>
  <si>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</si>
  <si>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</si>
  <si>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</si>
  <si>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</si>
  <si>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</si>
  <si>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</si>
  <si>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</si>
  <si>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</si>
  <si>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</si>
  <si>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</si>
  <si>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</si>
  <si>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</si>
  <si>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</si>
  <si>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</si>
  <si>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</si>
  <si>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</si>
  <si>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</si>
  <si>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</si>
  <si>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</si>
  <si>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</si>
  <si>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</si>
  <si>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</si>
  <si>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</si>
  <si>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</si>
  <si>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</si>
  <si>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</si>
  <si>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</si>
  <si>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</si>
  <si>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</si>
  <si>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</si>
  <si>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</si>
  <si>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</si>
  <si>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</si>
  <si>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</si>
  <si>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</si>
  <si>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</si>
  <si>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</si>
  <si>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</si>
  <si>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</si>
  <si>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</si>
  <si>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</si>
  <si>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</si>
  <si>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</si>
  <si>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</si>
  <si>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</si>
  <si>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</si>
  <si>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</si>
  <si>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</si>
  <si>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</si>
  <si>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</si>
  <si>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</si>
  <si>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</si>
  <si>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</si>
  <si>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</si>
  <si>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</si>
  <si>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</si>
  <si>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</si>
  <si>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</si>
  <si>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</si>
  <si>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</si>
  <si>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</si>
  <si>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</si>
  <si>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</si>
  <si>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</si>
  <si>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</si>
  <si>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</si>
  <si>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</si>
  <si>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</si>
  <si>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</si>
  <si>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</si>
  <si>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</si>
  <si>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</si>
  <si>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</si>
  <si>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</si>
  <si>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</si>
  <si>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</si>
  <si>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</si>
  <si>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</si>
  <si>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</si>
  <si>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</si>
  <si>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</si>
  <si>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</si>
  <si>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</si>
  <si>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</si>
  <si>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</si>
  <si>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</si>
  <si>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</si>
  <si>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</si>
  <si>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</si>
  <si>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</si>
  <si>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</si>
  <si>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</si>
  <si>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</si>
  <si>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</si>
  <si>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</si>
  <si>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</si>
  <si>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</si>
  <si>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</si>
  <si>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</si>
  <si>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</si>
  <si>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</si>
  <si>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</si>
  <si>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</si>
  <si>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</si>
  <si>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</si>
  <si>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</si>
  <si>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</si>
  <si>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</si>
  <si>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</si>
  <si>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</si>
  <si>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</si>
  <si>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</si>
  <si>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</si>
  <si>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</si>
  <si>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</si>
  <si>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</si>
  <si>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</si>
  <si>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</si>
  <si>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</si>
  <si>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</si>
  <si>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</si>
  <si>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</si>
  <si>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</si>
  <si>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</si>
  <si>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</si>
  <si>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</si>
  <si>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</si>
  <si>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</si>
  <si>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</si>
  <si>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</si>
  <si>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</si>
  <si>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</si>
  <si>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</si>
  <si>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</si>
  <si>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</si>
  <si>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</si>
  <si>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</si>
  <si>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</si>
  <si>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</si>
  <si>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</si>
  <si>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</si>
  <si>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</si>
  <si>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</si>
  <si>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</si>
  <si>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</si>
  <si>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</si>
  <si>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</si>
  <si>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</si>
  <si>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</si>
  <si>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</si>
  <si>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</si>
  <si>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</si>
  <si>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</si>
  <si>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</si>
  <si>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</si>
  <si>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</si>
  <si>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</si>
  <si>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</si>
  <si>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</si>
  <si>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</si>
  <si>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</si>
  <si>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</si>
  <si>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</si>
  <si>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</si>
  <si>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</si>
  <si>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</si>
  <si>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</si>
  <si>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</si>
  <si>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</si>
  <si>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</si>
  <si>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</si>
  <si>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</si>
  <si>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</si>
  <si>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</si>
  <si>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</si>
  <si>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</si>
  <si>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</si>
  <si>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</si>
  <si>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</si>
  <si>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</si>
  <si>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</si>
  <si>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</si>
  <si>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</si>
  <si>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</si>
  <si>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</si>
  <si>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</si>
  <si>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</si>
  <si>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</si>
  <si>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</si>
  <si>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</si>
  <si>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</si>
  <si>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</si>
  <si>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</si>
  <si>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</si>
  <si>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</si>
  <si>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</si>
  <si>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</si>
  <si>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</si>
  <si>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</si>
  <si>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</si>
  <si>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</si>
  <si>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</si>
  <si>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</si>
  <si>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</si>
  <si>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</si>
  <si>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</si>
  <si>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</si>
  <si>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</si>
  <si>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</si>
  <si>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</si>
  <si>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</si>
  <si>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</si>
  <si>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</si>
  <si>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</si>
  <si>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</si>
  <si>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</si>
  <si>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</si>
  <si>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</si>
  <si>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</si>
  <si>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</si>
  <si>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</si>
  <si>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</si>
  <si>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</si>
  <si>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</si>
  <si>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</si>
  <si>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</si>
  <si>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</si>
  <si>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</si>
  <si>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</si>
  <si>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</si>
  <si>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</si>
  <si>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</si>
  <si>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</si>
  <si>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</si>
  <si>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</si>
  <si>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</si>
  <si>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</si>
  <si>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</si>
  <si>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</si>
  <si>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</si>
  <si>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</si>
  <si>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</si>
  <si>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</si>
  <si>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</si>
  <si>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</si>
  <si>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</si>
  <si>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</si>
  <si>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</si>
  <si>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</si>
  <si>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</si>
  <si>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</si>
  <si>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</si>
  <si>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</si>
  <si>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</si>
  <si>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</si>
  <si>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</si>
  <si>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</si>
  <si>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</si>
  <si>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</si>
  <si>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</si>
  <si>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</si>
  <si>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</si>
  <si>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</si>
  <si>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</si>
  <si>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</si>
  <si>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</si>
  <si>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</si>
  <si>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</si>
  <si>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</si>
  <si>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</si>
  <si>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</si>
  <si>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</si>
  <si>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</si>
  <si>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</si>
  <si>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</si>
  <si>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</si>
  <si>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</si>
  <si>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</si>
  <si>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</si>
  <si>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</si>
  <si>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</si>
  <si>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</si>
  <si>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</si>
  <si>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</si>
  <si>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</si>
  <si>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</si>
  <si>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</si>
  <si>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</si>
  <si>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</si>
  <si>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</si>
  <si>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</si>
  <si>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</si>
  <si>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</si>
  <si>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</si>
  <si>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</si>
  <si>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</si>
  <si>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</si>
  <si>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</si>
  <si>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</si>
  <si>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</si>
  <si>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</si>
  <si>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</si>
  <si>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</si>
  <si>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</si>
  <si>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</si>
  <si>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</si>
  <si>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</si>
  <si>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</si>
  <si>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</si>
  <si>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</si>
  <si>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</si>
  <si>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</si>
  <si>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</si>
  <si>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</si>
  <si>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</si>
  <si>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</si>
  <si>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</si>
  <si>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</si>
  <si>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</si>
  <si>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</si>
  <si>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</si>
  <si>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</si>
  <si>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</si>
  <si>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</si>
  <si>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</si>
  <si>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</si>
  <si>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</si>
  <si>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</si>
  <si>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</si>
  <si>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</si>
  <si>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</si>
  <si>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</si>
  <si>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</si>
  <si>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</si>
  <si>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</si>
  <si>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</si>
  <si>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</si>
  <si>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</si>
  <si>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</si>
  <si>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</si>
  <si>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</si>
  <si>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</si>
  <si>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</si>
  <si>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</si>
  <si>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</si>
  <si>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</si>
  <si>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</si>
  <si>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</si>
  <si>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</si>
  <si>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</si>
  <si>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</si>
  <si>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</si>
  <si>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</si>
  <si>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</si>
  <si>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</si>
  <si>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</si>
  <si>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</si>
  <si>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</si>
  <si>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</si>
  <si>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</si>
  <si>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</si>
  <si>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</si>
  <si>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</si>
  <si>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</si>
  <si>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</si>
  <si>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</si>
  <si>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</si>
  <si>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</si>
  <si>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</si>
  <si>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</si>
  <si>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</si>
  <si>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</si>
  <si>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</si>
  <si>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</si>
  <si>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</si>
  <si>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</si>
  <si>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</si>
  <si>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</si>
  <si>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</si>
  <si>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</si>
  <si>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</si>
  <si>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</si>
  <si>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</si>
  <si>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</si>
  <si>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</si>
  <si>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</si>
  <si>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</si>
  <si>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</si>
  <si>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</si>
  <si>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</si>
  <si>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</si>
  <si>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</si>
  <si>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</si>
  <si>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</si>
  <si>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</si>
  <si>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</si>
  <si>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</si>
  <si>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</si>
  <si>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</si>
  <si>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</si>
  <si>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</si>
  <si>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</si>
  <si>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</si>
  <si>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</si>
  <si>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</si>
  <si>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</si>
  <si>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</si>
  <si>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</si>
  <si>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</si>
  <si>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</si>
  <si>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</si>
  <si>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</si>
  <si>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</si>
  <si>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</si>
  <si>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</si>
  <si>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</si>
  <si>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</si>
  <si>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</si>
  <si>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</si>
  <si>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</si>
  <si>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</si>
  <si>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</si>
  <si>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</si>
  <si>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</si>
  <si>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</si>
  <si>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</si>
  <si>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</si>
  <si>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</si>
  <si>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</si>
  <si>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</si>
  <si>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</si>
  <si>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</si>
  <si>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</si>
  <si>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</si>
  <si>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</si>
  <si>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</si>
  <si>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</si>
  <si>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</si>
  <si>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</si>
  <si>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</si>
  <si>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</si>
  <si>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</si>
  <si>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</si>
  <si>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</si>
  <si>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</si>
  <si>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</si>
  <si>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</si>
  <si>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</si>
  <si>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</si>
  <si>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</si>
  <si>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</si>
  <si>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</si>
  <si>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</si>
  <si>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</si>
  <si>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</si>
  <si>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</si>
  <si>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</si>
  <si>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</si>
  <si>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</si>
  <si>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</si>
  <si>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</si>
  <si>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</si>
  <si>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</si>
  <si>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</si>
  <si>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</si>
  <si>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</si>
  <si>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</si>
  <si>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</si>
  <si>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</si>
  <si>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</si>
  <si>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</si>
  <si>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</si>
  <si>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</si>
  <si>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</si>
  <si>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</si>
  <si>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</si>
  <si>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</si>
  <si>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</si>
  <si>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</si>
  <si>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</si>
  <si>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</si>
  <si>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</si>
  <si>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</si>
  <si>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</si>
  <si>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</si>
  <si>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</si>
  <si>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</si>
  <si>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</si>
  <si>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</si>
  <si>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</si>
  <si>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</si>
  <si>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</si>
  <si>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</si>
  <si>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</si>
  <si>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</si>
  <si>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</si>
  <si>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</si>
  <si>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</si>
  <si>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</si>
  <si>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</si>
  <si>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</si>
  <si>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</si>
  <si>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</si>
  <si>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</si>
  <si>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</si>
  <si>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</si>
  <si>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</si>
  <si>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</si>
  <si>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</si>
  <si>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</si>
  <si>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</si>
  <si>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</si>
  <si>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</si>
  <si>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</si>
  <si>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</si>
  <si>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</si>
  <si>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</si>
  <si>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</si>
  <si>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</si>
  <si>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</si>
  <si>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</si>
  <si>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</si>
  <si>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</si>
  <si>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</si>
  <si>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</si>
  <si>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</si>
  <si>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</si>
  <si>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</si>
  <si>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</si>
  <si>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</si>
  <si>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</si>
  <si>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</si>
  <si>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</si>
  <si>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</si>
  <si>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</si>
  <si>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</si>
  <si>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</si>
  <si>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</si>
  <si>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</si>
  <si>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</si>
  <si>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</si>
  <si>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</si>
  <si>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</si>
  <si>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</si>
  <si>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</si>
  <si>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</si>
  <si>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</si>
  <si>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</si>
  <si>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</si>
  <si>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</si>
  <si>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</si>
  <si>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</si>
  <si>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</si>
  <si>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</si>
  <si>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</si>
  <si>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</si>
  <si>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</si>
  <si>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</si>
  <si>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</si>
  <si>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</si>
  <si>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</si>
  <si>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</si>
  <si>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</si>
  <si>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</si>
  <si>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</si>
  <si>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</si>
  <si>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</si>
  <si>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</si>
  <si>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</si>
  <si>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</si>
  <si>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</si>
  <si>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</si>
  <si>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</si>
  <si>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</si>
  <si>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</si>
  <si>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</si>
  <si>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</si>
  <si>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</si>
  <si>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</si>
  <si>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</si>
  <si>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</si>
  <si>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</si>
  <si>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</si>
  <si>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</si>
  <si>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</si>
  <si>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</si>
  <si>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</si>
  <si>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</si>
  <si>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</si>
  <si>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</si>
  <si>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</si>
  <si>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</si>
  <si>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</si>
  <si>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</si>
  <si>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</si>
  <si>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</si>
  <si>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</si>
  <si>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</si>
  <si>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</si>
  <si>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</si>
  <si>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</si>
  <si>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</si>
  <si>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</si>
  <si>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</si>
  <si>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</si>
  <si>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</si>
  <si>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</si>
  <si>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</si>
  <si>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</si>
  <si>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</si>
  <si>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</si>
  <si>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</si>
  <si>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</si>
  <si>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</si>
  <si>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</si>
  <si>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</si>
  <si>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</si>
  <si>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</si>
  <si>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</si>
  <si>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</si>
  <si>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</si>
  <si>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</si>
  <si>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</si>
  <si>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</si>
  <si>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</si>
  <si>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</si>
  <si>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</si>
  <si>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</si>
  <si>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</si>
  <si>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</si>
  <si>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</si>
  <si>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</si>
  <si>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</si>
  <si>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</si>
  <si>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</si>
  <si>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</si>
  <si>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</si>
  <si>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</si>
  <si>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</si>
  <si>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</si>
  <si>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</si>
  <si>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</si>
  <si>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</si>
  <si>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</si>
  <si>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</si>
  <si>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</si>
  <si>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</si>
  <si>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</si>
  <si>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</si>
  <si>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</si>
  <si>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</si>
  <si>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</si>
  <si>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</si>
  <si>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</si>
  <si>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</si>
  <si>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</si>
  <si>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</si>
  <si>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</si>
  <si>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</si>
  <si>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</si>
  <si>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</si>
  <si>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</si>
  <si>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</si>
  <si>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</si>
  <si>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</si>
  <si>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</si>
  <si>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</si>
  <si>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</si>
  <si>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</si>
  <si>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</si>
  <si>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</si>
  <si>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</si>
  <si>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</si>
  <si>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</si>
  <si>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</si>
  <si>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</si>
  <si>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</si>
  <si>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</si>
  <si>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</si>
  <si>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</si>
  <si>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</si>
  <si>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</si>
  <si>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</si>
  <si>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</si>
  <si>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</si>
  <si>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</si>
  <si>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</si>
  <si>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</si>
  <si>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</si>
  <si>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</si>
  <si>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</si>
  <si>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</si>
  <si>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</si>
  <si>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</si>
  <si>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</si>
  <si>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</si>
  <si>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</si>
  <si>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</si>
  <si>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</si>
  <si>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</si>
  <si>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</si>
  <si>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</si>
  <si>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</si>
  <si>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</si>
  <si>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</si>
  <si>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</si>
  <si>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</si>
  <si>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</si>
  <si>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</si>
  <si>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</si>
  <si>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</si>
  <si>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</si>
  <si>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</si>
  <si>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</si>
  <si>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</si>
  <si>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</si>
  <si>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</si>
  <si>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</si>
  <si>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</si>
  <si>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</si>
  <si>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</si>
  <si>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</si>
  <si>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</si>
  <si>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</si>
  <si>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</si>
  <si>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</si>
  <si>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</si>
  <si>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</si>
  <si>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</si>
  <si>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</si>
  <si>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</si>
  <si>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</si>
  <si>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</si>
  <si>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</si>
  <si>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</si>
  <si>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</si>
  <si>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</si>
  <si>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</si>
  <si>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</si>
  <si>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</si>
  <si>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</si>
  <si>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</si>
  <si>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</si>
  <si>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</si>
  <si>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</si>
  <si>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</si>
  <si>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</si>
  <si>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</si>
  <si>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</si>
  <si>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</si>
  <si>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</si>
  <si>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</si>
  <si>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</si>
  <si>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</si>
  <si>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</si>
  <si>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</si>
  <si>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</si>
  <si>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</si>
  <si>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</si>
  <si>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</si>
  <si>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</si>
  <si>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</si>
  <si>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</si>
  <si>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</si>
  <si>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</si>
  <si>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</si>
  <si>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</si>
  <si>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</si>
  <si>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</si>
  <si>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</si>
  <si>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</si>
  <si>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</si>
  <si>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</si>
  <si>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</si>
  <si>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</si>
  <si>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</si>
  <si>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</si>
  <si>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</si>
  <si>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</si>
  <si>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</si>
  <si>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</si>
  <si>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</si>
  <si>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</si>
  <si>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</si>
  <si>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</si>
  <si>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</si>
  <si>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</si>
  <si>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</si>
  <si>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</si>
  <si>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</si>
  <si>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</si>
  <si>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</si>
  <si>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</si>
  <si>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</si>
  <si>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</si>
  <si>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</si>
  <si>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</si>
  <si>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</si>
  <si>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</si>
  <si>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</si>
  <si>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</si>
  <si>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</si>
  <si>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</si>
  <si>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</si>
  <si>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</si>
  <si>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</si>
  <si>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</si>
  <si>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</si>
  <si>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</si>
  <si>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</si>
  <si>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</si>
  <si>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</si>
  <si>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</si>
  <si>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</si>
  <si>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</si>
  <si>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</si>
  <si>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</si>
  <si>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</si>
  <si>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</si>
  <si>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</si>
  <si>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</si>
  <si>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</si>
  <si>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</si>
  <si>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</si>
  <si>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</si>
  <si>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</si>
  <si>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</si>
  <si>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</si>
  <si>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</si>
  <si>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</si>
  <si>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</si>
  <si>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</si>
  <si>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</si>
  <si>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</si>
  <si>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</si>
  <si>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</si>
  <si>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</si>
  <si>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</si>
  <si>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</si>
  <si>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</si>
  <si>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</si>
  <si>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</si>
  <si>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</si>
  <si>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</si>
  <si>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</si>
  <si>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</si>
  <si>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</si>
  <si>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</si>
  <si>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</si>
  <si>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</si>
  <si>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</si>
  <si>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</si>
  <si>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</si>
  <si>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</si>
  <si>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</si>
  <si>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</si>
  <si>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</si>
  <si>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</si>
  <si>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</si>
  <si>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</si>
  <si>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</si>
  <si>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</si>
  <si>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</si>
  <si>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</si>
  <si>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</si>
  <si>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</si>
  <si>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</si>
  <si>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</si>
  <si>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</si>
  <si>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</si>
  <si>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</si>
  <si>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</si>
  <si>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</si>
  <si>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</si>
  <si>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</si>
  <si>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</si>
  <si>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</si>
  <si>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</si>
  <si>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</si>
  <si>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</si>
  <si>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</si>
  <si>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</si>
  <si>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</si>
  <si>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</si>
  <si>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</si>
  <si>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</si>
  <si>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</si>
  <si>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</si>
  <si>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</si>
  <si>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</si>
  <si>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</si>
  <si>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</si>
  <si>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</si>
  <si>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</si>
  <si>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</si>
  <si>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</si>
  <si>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</si>
  <si>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</si>
  <si>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</si>
  <si>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</si>
  <si>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</si>
  <si>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</si>
  <si>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</si>
  <si>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</si>
  <si>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</si>
  <si>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</si>
  <si>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</si>
  <si>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</si>
  <si>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</si>
  <si>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</si>
  <si>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</si>
  <si>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</si>
  <si>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</si>
  <si>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</si>
  <si>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</si>
  <si>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</si>
  <si>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</si>
  <si>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</si>
  <si>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</si>
  <si>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</si>
  <si>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</si>
  <si>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</si>
  <si>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</si>
  <si>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</si>
  <si>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</si>
  <si>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</si>
  <si>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</si>
  <si>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</si>
  <si>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</si>
  <si>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</si>
  <si>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</si>
  <si>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</si>
  <si>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</si>
  <si>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</si>
  <si>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</si>
  <si>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</si>
  <si>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</si>
  <si>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</si>
  <si>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</si>
  <si>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</si>
  <si>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</si>
  <si>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</si>
  <si>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</si>
  <si>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</si>
  <si>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</si>
  <si>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</si>
  <si>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</si>
  <si>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</si>
  <si>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</si>
  <si>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</si>
  <si>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</si>
  <si>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</si>
  <si>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</si>
  <si>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</si>
  <si>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</si>
  <si>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</si>
  <si>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</si>
  <si>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</si>
  <si>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</si>
  <si>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</si>
  <si>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</si>
  <si>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</si>
  <si>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</si>
  <si>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</si>
  <si>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</si>
  <si>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</si>
  <si>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</si>
  <si>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</si>
  <si>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</si>
  <si>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</si>
  <si>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</si>
  <si>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</si>
  <si>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</si>
  <si>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</si>
  <si>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</si>
  <si>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</si>
  <si>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</si>
  <si>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</si>
  <si>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</si>
  <si>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</si>
  <si>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</si>
  <si>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</si>
  <si>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</si>
  <si>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</si>
  <si>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</si>
  <si>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</si>
  <si>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</si>
  <si>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</si>
  <si>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</si>
  <si>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</si>
  <si>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</si>
  <si>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</si>
  <si>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</si>
  <si>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</si>
  <si>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</si>
  <si>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</si>
  <si>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</si>
  <si>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</si>
  <si>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</si>
  <si>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</si>
  <si>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</si>
  <si>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</si>
  <si>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</si>
  <si>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</si>
  <si>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</si>
  <si>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</si>
  <si>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</si>
  <si>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</si>
  <si>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</si>
  <si>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</si>
  <si>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</si>
  <si>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</si>
  <si>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</si>
  <si>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</si>
  <si>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</si>
  <si>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</si>
  <si>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</si>
  <si>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</si>
  <si>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</si>
  <si>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</si>
  <si>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</si>
  <si>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</si>
  <si>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</si>
  <si>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</si>
  <si>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</si>
  <si>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</si>
  <si>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</si>
  <si>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</si>
  <si>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</si>
  <si>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</si>
  <si>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</si>
  <si>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</si>
  <si>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</si>
  <si>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</si>
  <si>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</si>
  <si>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</si>
  <si>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</si>
  <si>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</si>
  <si>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</si>
  <si>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</si>
  <si>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</si>
  <si>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</si>
  <si>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</si>
  <si>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</si>
  <si>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</si>
  <si>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</si>
  <si>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</si>
  <si>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</si>
  <si>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</si>
  <si>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</si>
  <si>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</si>
  <si>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</si>
  <si>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</si>
  <si>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</si>
  <si>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</si>
  <si>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</si>
  <si>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</si>
  <si>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</si>
  <si>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</si>
  <si>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</si>
  <si>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</si>
  <si>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</si>
  <si>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</si>
  <si>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</si>
  <si>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</si>
  <si>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</si>
  <si>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</si>
  <si>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</si>
  <si>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</si>
  <si>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</si>
  <si>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</si>
  <si>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</si>
  <si>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</si>
  <si>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</si>
  <si>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</si>
  <si>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</si>
  <si>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</si>
  <si>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</si>
  <si>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</si>
  <si>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</si>
  <si>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</si>
  <si>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</si>
  <si>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</si>
  <si>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</si>
  <si>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</si>
  <si>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</si>
  <si>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</si>
  <si>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</si>
  <si>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</si>
  <si>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</si>
  <si>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</si>
  <si>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</si>
  <si>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</si>
  <si>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</si>
  <si>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</si>
  <si>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</si>
  <si>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</si>
  <si>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</si>
  <si>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</si>
  <si>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</si>
  <si>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</si>
  <si>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</si>
  <si>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</si>
  <si>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</si>
  <si>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</si>
  <si>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</si>
  <si>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</si>
  <si>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</si>
  <si>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</si>
  <si>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</si>
  <si>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</si>
  <si>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</si>
  <si>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</si>
  <si>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</si>
  <si>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</si>
  <si>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</si>
  <si>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</si>
  <si>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</si>
  <si>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</si>
  <si>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</si>
  <si>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</si>
  <si>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</si>
  <si>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</si>
  <si>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</si>
  <si>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</si>
  <si>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</si>
  <si>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</si>
  <si>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</si>
  <si>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</si>
  <si>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</si>
  <si>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</si>
  <si>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</si>
  <si>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</si>
  <si>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</si>
  <si>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</si>
  <si>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</si>
  <si>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</si>
  <si>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</si>
  <si>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</si>
  <si>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</si>
  <si>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</si>
  <si>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</si>
  <si>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</si>
  <si>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</si>
  <si>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</si>
  <si>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</si>
  <si>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</si>
  <si>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</si>
  <si>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</si>
  <si>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</si>
  <si>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</si>
  <si>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</si>
  <si>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</si>
  <si>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</si>
  <si>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</si>
  <si>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</si>
  <si>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</si>
  <si>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</si>
  <si>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</si>
  <si>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</si>
  <si>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</si>
  <si>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</si>
  <si>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</si>
  <si>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</si>
  <si>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</si>
  <si>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</si>
  <si>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</si>
  <si>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</si>
  <si>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</si>
  <si>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</si>
  <si>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</si>
  <si>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</si>
  <si>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</si>
  <si>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</si>
  <si>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</si>
  <si>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</si>
  <si>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</si>
  <si>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</si>
  <si>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</si>
  <si>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</si>
  <si>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</si>
  <si>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</si>
  <si>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</si>
  <si>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</si>
  <si>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</si>
  <si>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</si>
  <si>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</si>
  <si>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</si>
  <si>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</si>
  <si>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</si>
  <si>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</si>
  <si>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</si>
  <si>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</si>
  <si>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</si>
  <si>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</si>
  <si>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</si>
  <si>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</si>
  <si>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</si>
  <si>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</si>
  <si>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</si>
  <si>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</si>
  <si>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</si>
  <si>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</si>
  <si>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</si>
  <si>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</si>
  <si>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</si>
  <si>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</si>
  <si>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</si>
  <si>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</si>
  <si>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</si>
  <si>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</si>
  <si>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</si>
  <si>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</si>
  <si>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</si>
  <si>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</si>
  <si>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</si>
  <si>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</si>
  <si>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</si>
  <si>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</si>
  <si>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</si>
  <si>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</si>
  <si>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</si>
  <si>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</si>
  <si>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</si>
  <si>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</si>
  <si>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</si>
  <si>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</si>
  <si>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</si>
  <si>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</si>
  <si>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</si>
  <si>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</si>
  <si>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</si>
  <si>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</si>
  <si>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</si>
  <si>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</si>
  <si>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</si>
  <si>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</si>
  <si>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</si>
  <si>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</si>
  <si>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</si>
  <si>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</si>
  <si>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</si>
  <si>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</si>
  <si>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</si>
  <si>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</si>
  <si>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</si>
  <si>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</si>
  <si>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</si>
  <si>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</si>
  <si>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</si>
  <si>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</si>
  <si>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</si>
  <si>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</si>
  <si>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</si>
  <si>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</si>
  <si>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</si>
  <si>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</si>
  <si>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</si>
  <si>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</si>
  <si>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</si>
  <si>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</si>
  <si>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</si>
  <si>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</si>
  <si>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</si>
  <si>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</si>
  <si>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</si>
  <si>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</si>
  <si>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</si>
  <si>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</si>
  <si>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</si>
  <si>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</si>
  <si>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</si>
  <si>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</si>
  <si>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</si>
  <si>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</si>
  <si>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</si>
  <si>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</si>
  <si>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</si>
  <si>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</si>
  <si>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</si>
  <si>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</si>
  <si>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</si>
  <si>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</si>
  <si>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</si>
  <si>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</si>
  <si>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</si>
  <si>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</si>
  <si>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</si>
  <si>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</si>
  <si>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</si>
  <si>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</si>
  <si>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</si>
  <si>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</si>
  <si>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</si>
  <si>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</si>
  <si>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</si>
  <si>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</si>
  <si>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</si>
  <si>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</si>
  <si>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</si>
  <si>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</si>
  <si>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</si>
  <si>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</si>
  <si>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</si>
  <si>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</si>
  <si>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</si>
  <si>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</si>
  <si>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</si>
  <si>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</si>
  <si>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</si>
  <si>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</si>
  <si>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</si>
  <si>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</si>
  <si>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</si>
  <si>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</si>
  <si>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</si>
  <si>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</si>
  <si>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</si>
  <si>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</si>
  <si>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</si>
  <si>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</si>
  <si>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</si>
  <si>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</si>
  <si>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</si>
  <si>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</si>
  <si>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</si>
  <si>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</si>
  <si>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</si>
  <si>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</si>
  <si>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</si>
  <si>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</si>
  <si>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</si>
  <si>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</si>
  <si>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</si>
  <si>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</si>
  <si>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</si>
  <si>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</si>
  <si>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</si>
  <si>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</si>
  <si>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</si>
  <si>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</si>
  <si>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</si>
  <si>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</si>
  <si>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</si>
  <si>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</si>
  <si>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</si>
  <si>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</si>
  <si>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</si>
  <si>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</si>
  <si>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</si>
  <si>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</si>
  <si>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</si>
  <si>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</si>
  <si>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</si>
  <si>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</si>
  <si>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</si>
  <si>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</si>
  <si>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</si>
  <si>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</si>
  <si>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</si>
  <si>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</si>
  <si>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</si>
  <si>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</si>
  <si>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</si>
  <si>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</si>
  <si>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</si>
  <si>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</si>
  <si>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</si>
  <si>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</si>
  <si>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</si>
  <si>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</si>
  <si>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</si>
  <si>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</si>
  <si>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</si>
  <si>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</si>
  <si>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</si>
  <si>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</si>
  <si>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</si>
  <si>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</si>
  <si>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</si>
  <si>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</si>
  <si>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</si>
  <si>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</si>
  <si>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</si>
  <si>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</si>
  <si>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</si>
  <si>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</si>
  <si>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</si>
  <si>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</si>
  <si>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</si>
  <si>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</si>
  <si>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</si>
  <si>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</si>
  <si>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</si>
  <si>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</si>
  <si>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</si>
  <si>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</si>
  <si>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</si>
  <si>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</si>
  <si>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</si>
  <si>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</si>
  <si>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</si>
  <si>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</si>
  <si>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</si>
  <si>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</si>
  <si>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</si>
  <si>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</si>
  <si>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</si>
  <si>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</si>
  <si>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</si>
  <si>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</si>
  <si>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</si>
  <si>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</si>
  <si>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</si>
  <si>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</si>
  <si>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</si>
  <si>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</si>
  <si>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</si>
  <si>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</si>
  <si>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</si>
  <si>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</si>
  <si>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</si>
  <si>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</si>
  <si>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</si>
  <si>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</si>
  <si>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</si>
  <si>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</si>
  <si>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</si>
  <si>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</si>
  <si>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</si>
  <si>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</si>
  <si>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</si>
  <si>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</si>
  <si>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</si>
  <si>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</si>
  <si>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</si>
  <si>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</si>
  <si>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</si>
  <si>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</si>
  <si>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</si>
  <si>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</si>
  <si>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</si>
  <si>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</si>
  <si>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</si>
  <si>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</si>
  <si>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</si>
  <si>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</si>
  <si>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</si>
  <si>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</si>
  <si>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</si>
  <si>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</si>
  <si>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</si>
  <si>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</si>
  <si>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</si>
  <si>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</si>
  <si>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</si>
  <si>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</si>
  <si>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</si>
  <si>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</si>
  <si>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</si>
  <si>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</si>
  <si>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</si>
  <si>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</si>
  <si>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</si>
  <si>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</si>
  <si>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</si>
  <si>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</si>
  <si>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</si>
  <si>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</si>
  <si>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</si>
  <si>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</si>
  <si>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</si>
  <si>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</si>
  <si>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</si>
  <si>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</si>
  <si>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</si>
  <si>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</si>
  <si>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</si>
  <si>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</si>
  <si>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</si>
  <si>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</si>
  <si>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</si>
  <si>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</si>
  <si>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</si>
  <si>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</si>
  <si>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</si>
  <si>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</si>
  <si>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</si>
  <si>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</si>
  <si>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</si>
  <si>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</si>
  <si>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</si>
  <si>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</si>
  <si>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</si>
  <si>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</si>
  <si>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</si>
  <si>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</si>
  <si>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</si>
  <si>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</si>
  <si>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</si>
  <si>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</si>
  <si>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</si>
  <si>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</si>
  <si>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</si>
  <si>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</si>
  <si>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</si>
  <si>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</si>
  <si>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</si>
  <si>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</si>
  <si>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</si>
  <si>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</si>
  <si>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</si>
  <si>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</si>
  <si>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</si>
  <si>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</si>
  <si>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</si>
  <si>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</si>
  <si>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</si>
  <si>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</si>
  <si>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</si>
  <si>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</si>
  <si>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</si>
  <si>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</si>
  <si>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</si>
  <si>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</si>
  <si>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</si>
  <si>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</si>
  <si>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</si>
  <si>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</si>
  <si>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</si>
  <si>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</si>
  <si>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</si>
  <si>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</si>
  <si>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</si>
  <si>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</si>
  <si>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</si>
  <si>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</si>
  <si>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</si>
  <si>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</si>
  <si>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</si>
  <si>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</si>
  <si>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</si>
  <si>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</si>
  <si>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</si>
  <si>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</si>
  <si>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</si>
  <si>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</si>
  <si>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</si>
  <si>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</si>
  <si>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</si>
  <si>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</si>
  <si>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</si>
  <si>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</si>
  <si>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</si>
  <si>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</si>
  <si>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</si>
  <si>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</si>
  <si>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</si>
  <si>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</si>
  <si>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</si>
  <si>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</si>
  <si>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</si>
  <si>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</si>
  <si>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</si>
  <si>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</si>
  <si>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</si>
  <si>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</si>
  <si>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</si>
  <si>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</si>
  <si>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</si>
  <si>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</si>
  <si>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</si>
  <si>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</si>
  <si>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</si>
  <si>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</si>
  <si>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</si>
  <si>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</si>
  <si>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</si>
  <si>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</si>
  <si>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</si>
  <si>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</si>
  <si>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</si>
  <si>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</si>
  <si>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</si>
  <si>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</si>
  <si>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</si>
  <si>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</si>
  <si>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</si>
  <si>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</si>
  <si>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</si>
  <si>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</si>
  <si>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</si>
  <si>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</si>
  <si>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</si>
  <si>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</si>
  <si>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</si>
  <si>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</si>
  <si>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</si>
  <si>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</si>
  <si>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</si>
  <si>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</si>
  <si>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</si>
  <si>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</si>
  <si>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</si>
  <si>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</si>
  <si>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</si>
  <si>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</si>
  <si>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</si>
  <si>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</si>
  <si>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</si>
  <si>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</si>
  <si>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</si>
  <si>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</si>
  <si>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</si>
  <si>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</si>
  <si>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</si>
  <si>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</si>
  <si>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</si>
  <si>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</si>
  <si>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</si>
  <si>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</si>
  <si>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</si>
  <si>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</si>
  <si>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</si>
  <si>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</si>
  <si>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</si>
  <si>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</si>
  <si>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</si>
  <si>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</si>
  <si>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</si>
  <si>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</si>
  <si>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</si>
  <si>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</si>
  <si>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</si>
  <si>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</si>
  <si>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</si>
  <si>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</si>
  <si>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</si>
  <si>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</si>
  <si>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</si>
  <si>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</si>
  <si>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</si>
  <si>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</si>
  <si>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</si>
  <si>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</si>
  <si>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</si>
  <si>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</si>
  <si>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</si>
  <si>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</si>
  <si>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</si>
  <si>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</si>
  <si>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</si>
  <si>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</si>
  <si>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</si>
  <si>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</si>
  <si>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</si>
  <si>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</si>
  <si>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</si>
  <si>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</si>
  <si>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</si>
  <si>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</si>
  <si>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</si>
  <si>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</si>
  <si>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</si>
  <si>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</si>
  <si>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</si>
  <si>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</si>
  <si>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</si>
  <si>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</si>
  <si>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</si>
  <si>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</si>
  <si>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</si>
  <si>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</si>
  <si>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</si>
  <si>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</si>
  <si>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</si>
  <si>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</si>
  <si>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</si>
  <si>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</si>
  <si>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</si>
  <si>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</si>
  <si>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</si>
  <si>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</si>
  <si>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</si>
  <si>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</si>
  <si>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</si>
  <si>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</si>
  <si>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</si>
  <si>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</si>
  <si>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</si>
  <si>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</si>
  <si>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</si>
  <si>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</si>
  <si>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</si>
  <si>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</si>
  <si>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</si>
  <si>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</si>
  <si>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</si>
  <si>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</si>
  <si>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</si>
  <si>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</si>
  <si>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</si>
  <si>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</si>
  <si>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</si>
  <si>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</si>
  <si>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</si>
  <si>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</si>
  <si>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</si>
  <si>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</si>
  <si>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</si>
  <si>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</si>
  <si>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</si>
  <si>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</si>
  <si>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</si>
  <si>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</si>
  <si>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</si>
  <si>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</si>
  <si>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</si>
  <si>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</si>
  <si>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</si>
  <si>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</si>
  <si>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</si>
  <si>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</si>
  <si>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</si>
  <si>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</si>
  <si>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</si>
  <si>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</si>
  <si>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</si>
  <si>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</si>
  <si>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</si>
  <si>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</si>
  <si>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</si>
  <si>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</si>
  <si>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</si>
  <si>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</si>
  <si>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</si>
  <si>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</si>
  <si>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</si>
  <si>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</si>
  <si>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</si>
  <si>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</si>
  <si>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</si>
  <si>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</si>
  <si>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</si>
  <si>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</si>
  <si>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</si>
  <si>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</si>
  <si>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</si>
  <si>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</si>
  <si>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</si>
  <si>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</si>
  <si>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</si>
  <si>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</si>
  <si>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</si>
  <si>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</si>
  <si>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</si>
  <si>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</si>
  <si>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</si>
  <si>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</si>
  <si>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</si>
  <si>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</si>
  <si>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</si>
  <si>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</si>
  <si>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</si>
  <si>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</si>
  <si>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</si>
  <si>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</si>
  <si>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</si>
  <si>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</si>
  <si>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</si>
  <si>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</si>
  <si>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</si>
  <si>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</si>
  <si>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</si>
  <si>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</si>
  <si>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</si>
  <si>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</si>
  <si>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</si>
  <si>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</si>
  <si>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</si>
  <si>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</si>
  <si>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</si>
  <si>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</si>
  <si>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</si>
  <si>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</si>
  <si>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</si>
  <si>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</si>
  <si>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</si>
  <si>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</si>
  <si>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</si>
  <si>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</si>
  <si>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</si>
  <si>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</si>
  <si>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</si>
  <si>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</si>
  <si>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</si>
  <si>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</si>
  <si>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</si>
  <si>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</si>
  <si>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</si>
  <si>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</si>
  <si>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</si>
  <si>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</si>
  <si>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</si>
  <si>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</si>
  <si>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</si>
  <si>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</si>
  <si>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</si>
  <si>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</si>
  <si>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</si>
  <si>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</si>
  <si>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</si>
  <si>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</si>
  <si>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</si>
  <si>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</si>
  <si>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</si>
  <si>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</si>
  <si>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</si>
  <si>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</si>
  <si>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</si>
  <si>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</si>
  <si>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</si>
  <si>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</si>
  <si>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</si>
  <si>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</si>
  <si>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</si>
  <si>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</si>
  <si>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</si>
  <si>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</si>
  <si>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</si>
  <si>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</si>
  <si>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</si>
  <si>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</si>
  <si>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</si>
  <si>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</si>
  <si>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</si>
  <si>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</si>
  <si>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</si>
  <si>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</si>
  <si>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</si>
  <si>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</si>
  <si>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</si>
  <si>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</si>
  <si>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</si>
  <si>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</si>
  <si>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</si>
  <si>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</si>
  <si>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</si>
  <si>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</si>
  <si>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</si>
  <si>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</si>
  <si>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</si>
  <si>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</si>
  <si>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</si>
  <si>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</si>
  <si>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</si>
  <si>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</si>
  <si>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</si>
  <si>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</si>
  <si>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</si>
  <si>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</si>
  <si>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</si>
  <si>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</si>
  <si>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</si>
  <si>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</si>
  <si>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</si>
  <si>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</si>
  <si>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</si>
  <si>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</si>
  <si>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</si>
  <si>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</si>
  <si>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</si>
  <si>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</si>
  <si>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</si>
  <si>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</si>
  <si>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</si>
  <si>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</si>
  <si>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</si>
  <si>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</si>
  <si>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</si>
  <si>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</si>
  <si>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</si>
  <si>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</si>
  <si>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</si>
  <si>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</si>
  <si>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</si>
  <si>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</si>
  <si>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</si>
  <si>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</si>
  <si>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</si>
  <si>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</si>
  <si>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</si>
  <si>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</si>
  <si>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</si>
  <si>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</si>
  <si>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</si>
  <si>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</si>
  <si>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</si>
  <si>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</si>
  <si>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</si>
  <si>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</si>
  <si>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</si>
  <si>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</si>
  <si>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</si>
  <si>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</si>
  <si>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</si>
  <si>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</si>
  <si>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</si>
  <si>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</si>
  <si>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</si>
  <si>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</si>
  <si>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</si>
  <si>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</si>
  <si>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</si>
  <si>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</si>
  <si>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</si>
  <si>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</si>
  <si>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</si>
  <si>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</si>
  <si>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</si>
  <si>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</si>
  <si>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</si>
  <si>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</si>
  <si>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</si>
  <si>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</si>
  <si>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</si>
  <si>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</si>
  <si>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</si>
  <si>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</si>
  <si>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</si>
  <si>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</si>
  <si>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</si>
  <si>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</si>
  <si>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</si>
  <si>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</si>
  <si>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</si>
  <si>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</si>
  <si>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</si>
  <si>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</si>
  <si>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</si>
  <si>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</si>
  <si>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</si>
  <si>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</si>
  <si>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</si>
  <si>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</si>
  <si>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</si>
  <si>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</si>
  <si>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</si>
  <si>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</si>
  <si>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</si>
  <si>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</si>
  <si>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</si>
  <si>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</si>
  <si>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</si>
  <si>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</si>
  <si>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</si>
  <si>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</si>
  <si>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</si>
  <si>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</si>
  <si>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</si>
  <si>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</si>
  <si>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</si>
  <si>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</si>
  <si>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</si>
  <si>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</si>
  <si>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</si>
  <si>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</si>
  <si>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</si>
  <si>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</si>
  <si>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</si>
  <si>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</si>
  <si>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</si>
  <si>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</si>
  <si>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</si>
  <si>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</si>
  <si>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</si>
  <si>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</si>
  <si>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</si>
  <si>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</si>
  <si>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</si>
  <si>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</si>
  <si>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</si>
  <si>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</si>
  <si>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</si>
  <si>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</si>
  <si>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</si>
  <si>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</si>
  <si>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</si>
  <si>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</si>
  <si>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</si>
  <si>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</si>
  <si>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</si>
  <si>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</si>
  <si>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</si>
  <si>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</si>
  <si>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</si>
  <si>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</si>
  <si>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</si>
  <si>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</si>
  <si>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</si>
  <si>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</si>
  <si>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</si>
  <si>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</si>
  <si>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</si>
  <si>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</si>
  <si>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</si>
  <si>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</si>
  <si>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</si>
  <si>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</si>
  <si>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</si>
  <si>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</si>
  <si>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</si>
  <si>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</si>
  <si>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</si>
  <si>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</si>
  <si>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</si>
  <si>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</si>
  <si>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</si>
  <si>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</si>
  <si>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</si>
  <si>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</si>
  <si>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</si>
  <si>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</si>
  <si>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</si>
  <si>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</si>
  <si>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</si>
  <si>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</si>
  <si>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</si>
  <si>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</si>
  <si>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</si>
  <si>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</si>
  <si>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</si>
  <si>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</si>
  <si>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</si>
  <si>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</si>
  <si>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</si>
  <si>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</si>
  <si>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</si>
  <si>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</si>
  <si>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</si>
  <si>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</si>
  <si>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</si>
  <si>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</si>
  <si>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</si>
  <si>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</si>
  <si>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</si>
  <si>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</si>
  <si>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</si>
  <si>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</si>
  <si>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</si>
  <si>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</si>
  <si>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</si>
  <si>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</si>
  <si>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</si>
  <si>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</si>
  <si>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</si>
  <si>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</si>
  <si>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</si>
  <si>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</si>
  <si>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</si>
  <si>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</si>
  <si>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</si>
  <si>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</si>
  <si>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</si>
  <si>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</si>
  <si>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</si>
  <si>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</si>
  <si>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</si>
  <si>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</si>
  <si>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</si>
  <si>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</si>
  <si>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</si>
  <si>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</si>
  <si>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</si>
  <si>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</si>
  <si>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</si>
  <si>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</si>
  <si>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</si>
  <si>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</si>
  <si>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</si>
  <si>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</si>
  <si>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</si>
  <si>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</si>
  <si>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</si>
  <si>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</si>
  <si>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</si>
  <si>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</si>
  <si>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</si>
  <si>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</si>
  <si>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</si>
  <si>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</si>
  <si>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</si>
  <si>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</si>
  <si>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</si>
  <si>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</si>
  <si>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</si>
  <si>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</si>
  <si>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</si>
  <si>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</si>
  <si>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</si>
  <si>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</si>
  <si>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</si>
  <si>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</si>
  <si>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</si>
  <si>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</si>
  <si>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</si>
  <si>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</si>
  <si>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</si>
  <si>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</si>
  <si>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</si>
  <si>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</si>
  <si>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</si>
  <si>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</si>
  <si>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</si>
  <si>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</si>
  <si>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</si>
  <si>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</si>
  <si>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</si>
  <si>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</si>
  <si>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</si>
  <si>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</si>
  <si>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</si>
  <si>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</si>
  <si>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</si>
  <si>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</si>
  <si>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</si>
  <si>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</si>
  <si>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</si>
  <si>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</si>
  <si>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</si>
  <si>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</si>
  <si>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</si>
  <si>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</si>
  <si>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</si>
  <si>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</si>
  <si>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</si>
  <si>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</si>
  <si>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</si>
  <si>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</si>
  <si>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</si>
  <si>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</si>
  <si>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</si>
  <si>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</si>
  <si>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</si>
  <si>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</si>
  <si>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</si>
  <si>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</si>
  <si>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</si>
  <si>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</si>
  <si>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</si>
  <si>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</si>
  <si>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</si>
  <si>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</si>
  <si>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</si>
  <si>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</si>
  <si>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</si>
  <si>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</si>
  <si>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</si>
  <si>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</si>
  <si>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</si>
  <si>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</si>
  <si>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</si>
  <si>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</si>
  <si>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</si>
  <si>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</si>
  <si>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</si>
  <si>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</si>
  <si>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</si>
  <si>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</si>
  <si>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</si>
  <si>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</si>
  <si>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</si>
  <si>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</si>
  <si>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</si>
  <si>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</si>
  <si>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</si>
  <si>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</si>
  <si>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</si>
  <si>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</si>
  <si>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</si>
  <si>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</si>
  <si>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</si>
  <si>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</si>
  <si>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</si>
  <si>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</si>
  <si>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</si>
  <si>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</si>
  <si>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</si>
  <si>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</si>
  <si>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</si>
  <si>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</si>
  <si>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</si>
  <si>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</si>
  <si>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</si>
  <si>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</si>
  <si>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</si>
  <si>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</si>
  <si>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</si>
  <si>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</si>
  <si>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</si>
  <si>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</si>
  <si>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</si>
  <si>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</si>
  <si>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</si>
  <si>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</si>
  <si>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</si>
  <si>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</si>
  <si>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</si>
  <si>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</si>
  <si>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</si>
  <si>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</si>
  <si>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</si>
  <si>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</si>
  <si>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</si>
  <si>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</si>
  <si>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</si>
  <si>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</si>
  <si>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</si>
  <si>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</si>
  <si>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</si>
  <si>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</si>
  <si>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</si>
  <si>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</si>
  <si>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</si>
  <si>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</si>
  <si>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</si>
  <si>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</si>
  <si>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</si>
  <si>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</si>
  <si>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</si>
  <si>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</si>
  <si>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</si>
  <si>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</si>
  <si>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</si>
  <si>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</si>
  <si>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</si>
  <si>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</si>
  <si>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</si>
  <si>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</si>
  <si>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</si>
  <si>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</si>
  <si>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</si>
  <si>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</si>
  <si>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</si>
  <si>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</si>
  <si>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</si>
  <si>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</si>
  <si>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</si>
  <si>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</si>
  <si>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</si>
  <si>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</si>
  <si>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</si>
  <si>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</si>
  <si>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</si>
  <si>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</si>
  <si>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</si>
  <si>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</si>
  <si>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</si>
  <si>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</si>
  <si>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</si>
  <si>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</si>
  <si>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</si>
  <si>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</si>
  <si>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</si>
  <si>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</si>
  <si>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</si>
  <si>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</si>
  <si>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</si>
  <si>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</si>
  <si>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</si>
  <si>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</si>
  <si>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</si>
  <si>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</si>
  <si>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</si>
  <si>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</si>
  <si>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</si>
  <si>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</si>
  <si>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</si>
  <si>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</si>
  <si>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</si>
  <si>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</si>
  <si>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</si>
  <si>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</si>
  <si>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</si>
  <si>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</si>
  <si>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</si>
  <si>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</si>
  <si>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</si>
  <si>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</si>
  <si>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</si>
  <si>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</si>
  <si>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</si>
  <si>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</si>
  <si>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</si>
  <si>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</si>
  <si>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</si>
  <si>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</si>
  <si>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</si>
  <si>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</si>
  <si>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</si>
  <si>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</si>
  <si>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</si>
  <si>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</si>
  <si>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</si>
  <si>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</si>
  <si>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</si>
  <si>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</si>
  <si>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</si>
  <si>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</si>
  <si>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</si>
  <si>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</si>
  <si>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</si>
  <si>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</si>
  <si>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</si>
  <si>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</si>
  <si>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</si>
  <si>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</si>
  <si>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</si>
  <si>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</si>
  <si>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</si>
  <si>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</si>
  <si>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</si>
  <si>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</si>
  <si>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</si>
  <si>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</si>
  <si>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</si>
  <si>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</si>
  <si>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</si>
  <si>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</si>
  <si>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</si>
  <si>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</si>
  <si>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</si>
  <si>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</si>
  <si>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</si>
  <si>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</si>
  <si>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</si>
  <si>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</si>
  <si>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</si>
  <si>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</si>
  <si>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</si>
  <si>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</si>
  <si>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</si>
  <si>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</si>
  <si>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</si>
  <si>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</si>
  <si>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</si>
  <si>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</si>
  <si>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</si>
  <si>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</si>
  <si>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</si>
  <si>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</si>
  <si>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</si>
  <si>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</si>
  <si>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</si>
  <si>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</si>
  <si>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</si>
  <si>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</si>
  <si>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</si>
  <si>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</si>
  <si>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</si>
  <si>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</si>
  <si>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</si>
  <si>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</si>
  <si>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</si>
  <si>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</si>
  <si>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</si>
  <si>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</si>
  <si>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</si>
  <si>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</si>
  <si>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</si>
  <si>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</si>
  <si>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</si>
  <si>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</si>
  <si>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</si>
  <si>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</si>
  <si>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</si>
  <si>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</si>
  <si>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</si>
  <si>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</si>
  <si>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</si>
  <si>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</si>
  <si>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</si>
  <si>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</si>
  <si>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</si>
  <si>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</si>
  <si>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</si>
  <si>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</si>
  <si>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</si>
  <si>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</si>
  <si>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</si>
  <si>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</si>
  <si>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</si>
  <si>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</si>
  <si>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</si>
  <si>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</si>
  <si>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</si>
  <si>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</si>
  <si>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</si>
  <si>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</si>
  <si>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</si>
  <si>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</si>
  <si>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</si>
  <si>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</si>
  <si>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</si>
  <si>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</si>
  <si>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</si>
  <si>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</si>
  <si>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</si>
  <si>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</si>
  <si>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</si>
  <si>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</si>
  <si>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</si>
  <si>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</si>
  <si>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</si>
  <si>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</si>
  <si>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</si>
  <si>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</si>
  <si>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</si>
  <si>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</si>
  <si>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</si>
  <si>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</si>
  <si>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</si>
  <si>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</si>
  <si>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</si>
  <si>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</si>
  <si>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</si>
  <si>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</si>
  <si>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</si>
  <si>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</si>
  <si>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</si>
  <si>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</si>
  <si>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</si>
  <si>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</si>
  <si>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</si>
  <si>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</si>
  <si>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</si>
  <si>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</si>
  <si>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</si>
  <si>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</si>
  <si>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</si>
  <si>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</si>
  <si>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</si>
  <si>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</si>
  <si>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</si>
  <si>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</si>
  <si>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</si>
  <si>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</si>
  <si>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</si>
  <si>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</si>
  <si>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</si>
  <si>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</si>
  <si>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</si>
  <si>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</si>
  <si>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</si>
  <si>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</si>
  <si>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</si>
  <si>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</si>
  <si>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</si>
  <si>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</si>
  <si>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</si>
  <si>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</si>
  <si>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</si>
  <si>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</si>
  <si>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</si>
  <si>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</si>
  <si>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</si>
  <si>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</si>
  <si>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</si>
  <si>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</si>
  <si>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</si>
  <si>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</si>
  <si>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</si>
  <si>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</si>
  <si>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</si>
  <si>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</si>
  <si>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</si>
  <si>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</si>
  <si>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</si>
  <si>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</si>
  <si>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</si>
  <si>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</si>
  <si>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</si>
  <si>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</si>
  <si>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</si>
  <si>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</si>
  <si>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</si>
  <si>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</si>
  <si>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</si>
  <si>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</si>
  <si>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</si>
  <si>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</si>
  <si>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</si>
  <si>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</si>
  <si>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</si>
  <si>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</si>
  <si>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</si>
  <si>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</si>
  <si>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</si>
  <si>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</si>
  <si>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</si>
  <si>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</si>
  <si>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</si>
  <si>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</si>
  <si>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</si>
  <si>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</si>
  <si>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</si>
  <si>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</si>
  <si>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</si>
  <si>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</si>
  <si>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</si>
  <si>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</si>
  <si>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</si>
  <si>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</si>
  <si>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</si>
  <si>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</si>
  <si>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</si>
  <si>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</si>
  <si>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</si>
  <si>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</si>
  <si>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</si>
  <si>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</si>
  <si>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</si>
  <si>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</si>
  <si>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</si>
  <si>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</si>
  <si>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</si>
  <si>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</si>
  <si>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</si>
  <si>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</si>
  <si>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</si>
  <si>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</si>
  <si>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</si>
  <si>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</si>
  <si>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</si>
  <si>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</si>
  <si>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</si>
  <si>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</si>
  <si>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</si>
  <si>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</si>
  <si>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</si>
  <si>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</si>
  <si>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</si>
  <si>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</si>
  <si>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</si>
  <si>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</si>
  <si>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</si>
  <si>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</si>
  <si>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</si>
  <si>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</si>
  <si>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</si>
  <si>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</si>
  <si>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</si>
  <si>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</si>
  <si>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</si>
  <si>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</si>
  <si>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</si>
  <si>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</si>
  <si>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</si>
  <si>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</si>
  <si>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</si>
  <si>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</si>
  <si>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</si>
  <si>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</si>
  <si>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</si>
  <si>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</si>
  <si>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</si>
  <si>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</si>
  <si>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</si>
  <si>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</si>
  <si>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</si>
  <si>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</si>
  <si>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</si>
  <si>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</si>
  <si>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</si>
  <si>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</si>
  <si>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</si>
  <si>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</si>
  <si>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</si>
  <si>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</si>
  <si>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</si>
  <si>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</si>
  <si>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</si>
  <si>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</si>
  <si>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</si>
  <si>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</si>
  <si>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</si>
  <si>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</si>
  <si>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</si>
  <si>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</si>
  <si>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</si>
  <si>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</si>
  <si>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</si>
  <si>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</si>
  <si>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</si>
  <si>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</si>
  <si>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</si>
  <si>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</si>
  <si>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</si>
  <si>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</si>
  <si>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</si>
  <si>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</si>
  <si>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</si>
  <si>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</si>
  <si>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</si>
  <si>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</si>
  <si>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</si>
  <si>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</si>
  <si>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</si>
  <si>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</si>
  <si>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</si>
  <si>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</si>
  <si>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</si>
  <si>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</si>
  <si>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</si>
  <si>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</si>
  <si>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</si>
  <si>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</si>
  <si>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</si>
  <si>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</si>
  <si>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</si>
  <si>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</si>
  <si>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</si>
  <si>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</si>
  <si>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</si>
  <si>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</si>
  <si>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</si>
  <si>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</si>
  <si>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</si>
  <si>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</si>
  <si>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</si>
  <si>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</si>
  <si>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</si>
  <si>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</si>
  <si>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</si>
  <si>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</si>
  <si>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</si>
  <si>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</si>
  <si>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</si>
  <si>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</si>
  <si>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</si>
  <si>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</si>
  <si>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</si>
  <si>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</si>
  <si>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</si>
  <si>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</si>
  <si>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</si>
  <si>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</si>
  <si>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</si>
  <si>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</si>
  <si>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</si>
  <si>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</si>
  <si>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</si>
  <si>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</si>
  <si>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</si>
  <si>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</si>
  <si>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</si>
  <si>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</si>
  <si>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</si>
  <si>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</si>
  <si>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</si>
  <si>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</si>
  <si>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</si>
  <si>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</si>
  <si>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</si>
  <si>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</si>
  <si>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</si>
  <si>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</si>
  <si>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</si>
  <si>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</si>
  <si>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</si>
  <si>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</si>
  <si>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</si>
  <si>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</si>
  <si>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</si>
  <si>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</si>
  <si>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</si>
  <si>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</si>
  <si>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</si>
  <si>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</si>
  <si>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</si>
  <si>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</si>
  <si>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</si>
  <si>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</si>
  <si>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</si>
  <si>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</si>
  <si>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</si>
  <si>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</si>
  <si>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</si>
  <si>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</si>
  <si>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</si>
  <si>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</si>
  <si>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</si>
  <si>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</si>
  <si>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</si>
  <si>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</si>
  <si>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</si>
  <si>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</si>
  <si>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</si>
  <si>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</si>
  <si>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</si>
  <si>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</si>
  <si>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</si>
  <si>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</si>
  <si>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</si>
  <si>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</si>
  <si>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</si>
  <si>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</si>
  <si>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</si>
  <si>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</si>
  <si>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</si>
  <si>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</si>
  <si>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</si>
  <si>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</si>
  <si>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</si>
  <si>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</si>
  <si>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</si>
  <si>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</si>
  <si>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</si>
  <si>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</si>
  <si>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</si>
  <si>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</si>
  <si>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</si>
  <si>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</si>
  <si>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</si>
  <si>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</si>
  <si>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</si>
  <si>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</si>
  <si>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</si>
  <si>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</si>
  <si>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</si>
  <si>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</si>
  <si>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</si>
  <si>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</si>
  <si>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</si>
  <si>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</si>
  <si>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</si>
  <si>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</si>
  <si>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</si>
  <si>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</si>
  <si>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</si>
  <si>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</si>
  <si>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</si>
  <si>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</si>
  <si>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</si>
  <si>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</si>
  <si>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</si>
  <si>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</si>
  <si>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</si>
  <si>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</si>
  <si>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</si>
  <si>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</si>
  <si>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</si>
  <si>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</si>
  <si>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</si>
  <si>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</si>
  <si>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</si>
  <si>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</si>
  <si>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</si>
  <si>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</si>
  <si>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</si>
  <si>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</si>
  <si>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</si>
  <si>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</si>
  <si>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</si>
  <si>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</si>
  <si>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</si>
  <si>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</si>
  <si>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</si>
  <si>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</si>
  <si>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</si>
  <si>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</si>
  <si>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</si>
  <si>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</si>
  <si>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</si>
  <si>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</si>
  <si>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</si>
  <si>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</si>
  <si>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</si>
  <si>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</si>
  <si>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</si>
  <si>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</si>
  <si>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</si>
  <si>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</si>
  <si>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</si>
  <si>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</si>
  <si>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</si>
  <si>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</si>
  <si>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</si>
  <si>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</si>
  <si>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</si>
  <si>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</si>
  <si>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</si>
  <si>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</si>
  <si>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</si>
  <si>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</si>
  <si>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</si>
  <si>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</si>
  <si>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</si>
  <si>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</si>
  <si>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</si>
  <si>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</si>
  <si>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</si>
  <si>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</si>
  <si>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</si>
  <si>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</si>
  <si>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</si>
  <si>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</si>
  <si>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</si>
  <si>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</si>
  <si>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</si>
  <si>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</si>
  <si>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</si>
  <si>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</si>
  <si>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</si>
  <si>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</si>
  <si>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</si>
  <si>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</si>
  <si>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</si>
  <si>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</si>
  <si>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</si>
  <si>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</si>
  <si>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</si>
  <si>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</si>
  <si>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</si>
  <si>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</si>
  <si>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</si>
  <si>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</si>
  <si>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</si>
  <si>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</si>
  <si>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</si>
  <si>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</si>
  <si>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</si>
  <si>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</si>
  <si>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</si>
  <si>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</si>
  <si>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</si>
  <si>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</si>
  <si>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</si>
  <si>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</si>
  <si>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</si>
  <si>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</si>
  <si>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</si>
  <si>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</si>
  <si>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</si>
  <si>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</si>
  <si>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</si>
  <si>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</si>
  <si>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</si>
  <si>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</si>
  <si>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</si>
  <si>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</si>
  <si>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</si>
  <si>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</si>
  <si>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</si>
  <si>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</si>
  <si>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</si>
  <si>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</si>
  <si>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</si>
  <si>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</si>
  <si>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</si>
  <si>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</si>
  <si>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</si>
  <si>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</si>
  <si>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</si>
  <si>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</si>
  <si>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</si>
  <si>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</si>
  <si>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</si>
  <si>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</si>
  <si>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</si>
  <si>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</si>
  <si>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</si>
  <si>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</si>
  <si>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</si>
  <si>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</si>
  <si>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</si>
  <si>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</si>
  <si>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</si>
  <si>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</si>
  <si>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</si>
  <si>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</si>
  <si>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</si>
  <si>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</si>
  <si>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</si>
  <si>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</si>
  <si>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</si>
  <si>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</si>
  <si>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</si>
  <si>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</si>
  <si>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</si>
  <si>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</si>
  <si>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</si>
  <si>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</si>
  <si>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</si>
  <si>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</si>
  <si>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</si>
  <si>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</si>
  <si>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</si>
  <si>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</si>
  <si>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</si>
  <si>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</si>
  <si>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</si>
  <si>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</si>
  <si>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</si>
  <si>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</si>
  <si>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</si>
  <si>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</si>
  <si>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</si>
  <si>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</si>
  <si>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</si>
  <si>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</si>
  <si>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</si>
  <si>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</si>
  <si>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</si>
  <si>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</si>
  <si>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</si>
  <si>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</si>
  <si>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</si>
  <si>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</si>
  <si>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</si>
  <si>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</si>
  <si>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</si>
  <si>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</si>
  <si>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</si>
  <si>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</si>
  <si>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</si>
  <si>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</si>
  <si>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</si>
  <si>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</si>
  <si>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</si>
  <si>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</si>
  <si>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</si>
  <si>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</si>
  <si>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</si>
  <si>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</si>
  <si>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</si>
  <si>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</si>
  <si>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</si>
  <si>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</si>
  <si>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</si>
  <si>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</si>
  <si>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</si>
  <si>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</si>
  <si>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</si>
  <si>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</si>
  <si>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</si>
  <si>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</si>
  <si>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</si>
  <si>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</si>
  <si>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</si>
  <si>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</si>
  <si>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</si>
  <si>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</si>
  <si>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</si>
  <si>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</si>
  <si>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</si>
  <si>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</si>
  <si>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</si>
  <si>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</si>
  <si>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</si>
  <si>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</si>
  <si>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</si>
  <si>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</si>
  <si>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</si>
  <si>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</si>
  <si>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</si>
  <si>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</si>
  <si>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</si>
  <si>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</si>
  <si>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</si>
  <si>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</si>
  <si>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</si>
  <si>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</si>
  <si>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</si>
  <si>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</si>
  <si>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</si>
  <si>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</si>
  <si>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</si>
  <si>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</si>
  <si>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</si>
  <si>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</si>
  <si>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</si>
  <si>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</si>
  <si>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</si>
  <si>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</si>
  <si>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</si>
  <si>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</si>
  <si>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</si>
  <si>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</si>
  <si>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</si>
  <si>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</si>
  <si>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</si>
  <si>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</si>
  <si>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</si>
  <si>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</si>
  <si>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</si>
  <si>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</si>
  <si>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</si>
  <si>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</si>
  <si>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</si>
  <si>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</si>
  <si>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</si>
  <si>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</si>
  <si>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</si>
  <si>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</si>
  <si>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</si>
  <si>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</si>
  <si>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</si>
  <si>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</si>
  <si>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</si>
  <si>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</si>
  <si>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</si>
  <si>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</si>
  <si>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</si>
  <si>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</si>
  <si>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</si>
  <si>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</si>
  <si>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</si>
  <si>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</si>
  <si>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</si>
  <si>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</si>
  <si>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</si>
  <si>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</si>
  <si>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</si>
  <si>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</si>
  <si>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</si>
  <si>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</si>
  <si>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</si>
  <si>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</si>
  <si>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</si>
  <si>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</si>
  <si>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</si>
  <si>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</si>
  <si>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</si>
  <si>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</si>
  <si>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</si>
  <si>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</si>
  <si>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</si>
  <si>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</si>
  <si>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</si>
  <si>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</si>
  <si>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</si>
  <si>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</si>
  <si>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</si>
  <si>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</si>
  <si>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</si>
  <si>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</si>
  <si>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</si>
  <si>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</si>
  <si>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</si>
  <si>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</si>
  <si>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</si>
  <si>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</si>
  <si>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</si>
  <si>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</si>
  <si>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</si>
  <si>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</si>
  <si>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</si>
  <si>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</si>
  <si>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</si>
  <si>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</si>
  <si>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</si>
  <si>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</si>
  <si>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</si>
  <si>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</si>
  <si>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</si>
  <si>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</si>
  <si>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</si>
  <si>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</si>
  <si>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</si>
  <si>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</si>
  <si>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</si>
  <si>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</si>
  <si>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</si>
  <si>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</si>
  <si>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</si>
  <si>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</si>
  <si>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</si>
  <si>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</si>
  <si>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</si>
  <si>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</si>
  <si>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</si>
  <si>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</si>
  <si>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</si>
  <si>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</si>
  <si>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</si>
  <si>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</si>
  <si>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</si>
  <si>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</si>
  <si>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</si>
  <si>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</si>
  <si>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</si>
  <si>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</si>
  <si>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</si>
  <si>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</si>
  <si>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</si>
  <si>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</si>
  <si>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</si>
  <si>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</si>
  <si>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</si>
  <si>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</si>
  <si>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</si>
  <si>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</si>
  <si>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</si>
  <si>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</si>
  <si>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</si>
  <si>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</si>
  <si>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</si>
  <si>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</si>
  <si>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</si>
  <si>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</si>
  <si>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</si>
  <si>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</si>
  <si>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</si>
  <si>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</si>
  <si>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</si>
  <si>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</si>
  <si>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</si>
  <si>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</si>
  <si>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</si>
  <si>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</si>
  <si>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</si>
  <si>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</si>
  <si>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</si>
  <si>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</si>
  <si>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</si>
  <si>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</si>
  <si>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</si>
  <si>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</si>
  <si>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</si>
  <si>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</si>
  <si>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</si>
  <si>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</si>
  <si>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</si>
  <si>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</si>
  <si>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</si>
  <si>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</si>
  <si>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</si>
  <si>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</si>
  <si>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</si>
  <si>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</si>
  <si>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</si>
  <si>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</si>
  <si>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</si>
  <si>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</si>
  <si>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</si>
  <si>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</si>
  <si>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</si>
  <si>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</si>
  <si>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</si>
  <si>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</si>
  <si>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</si>
  <si>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</si>
  <si>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</si>
  <si>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</si>
  <si>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</si>
  <si>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</si>
  <si>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</si>
  <si>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</si>
  <si>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</si>
  <si>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</si>
  <si>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</si>
  <si>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</si>
  <si>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</si>
  <si>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</si>
  <si>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</si>
  <si>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</si>
  <si>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</si>
  <si>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</si>
  <si>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</si>
  <si>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</si>
  <si>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</si>
  <si>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</si>
  <si>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</si>
  <si>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</si>
  <si>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</si>
  <si>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</si>
  <si>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</si>
  <si>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</si>
  <si>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</si>
  <si>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</si>
  <si>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</si>
  <si>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</si>
  <si>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</si>
  <si>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</si>
  <si>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</si>
  <si>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</si>
  <si>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</si>
  <si>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</si>
  <si>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</si>
  <si>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</si>
  <si>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</si>
  <si>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</si>
  <si>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</si>
  <si>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</si>
  <si>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</si>
  <si>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</si>
  <si>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</si>
  <si>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</si>
  <si>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</si>
  <si>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</si>
  <si>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</si>
  <si>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</si>
  <si>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</si>
  <si>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</si>
  <si>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</si>
  <si>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</si>
  <si>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</si>
  <si>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</si>
  <si>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</si>
  <si>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</si>
  <si>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</si>
  <si>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</si>
  <si>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</si>
  <si>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</si>
  <si>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</si>
  <si>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</si>
  <si>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</si>
  <si>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</si>
  <si>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</si>
  <si>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</si>
  <si>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</si>
  <si>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</si>
  <si>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</si>
  <si>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</si>
  <si>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</si>
  <si>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</si>
  <si>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</si>
  <si>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</si>
  <si>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</si>
  <si>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</si>
  <si>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</si>
  <si>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</si>
  <si>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</si>
  <si>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</si>
  <si>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</si>
  <si>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</si>
  <si>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</si>
  <si>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</si>
  <si>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</si>
  <si>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</si>
  <si>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</si>
  <si>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</si>
  <si>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</si>
  <si>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</si>
  <si>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</si>
  <si>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</si>
  <si>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</si>
  <si>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</si>
  <si>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</si>
  <si>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</si>
  <si>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</si>
  <si>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</si>
  <si>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</si>
  <si>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</si>
  <si>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</si>
  <si>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</si>
  <si>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</si>
  <si>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</si>
  <si>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</si>
  <si>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</si>
  <si>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</si>
  <si>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</si>
  <si>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</si>
  <si>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</si>
  <si>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</si>
  <si>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</si>
  <si>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</si>
  <si>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</si>
  <si>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</si>
  <si>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</si>
  <si>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</si>
  <si>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</si>
  <si>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</si>
  <si>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</si>
  <si>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</si>
  <si>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</si>
  <si>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</si>
  <si>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</si>
  <si>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</si>
  <si>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</si>
  <si>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</si>
  <si>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</si>
  <si>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</si>
  <si>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</si>
  <si>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</si>
  <si>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</si>
  <si>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</si>
  <si>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</si>
  <si>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</si>
  <si>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</si>
  <si>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</si>
  <si>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</si>
  <si>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</si>
  <si>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</si>
  <si>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</si>
  <si>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</si>
  <si>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</si>
  <si>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</si>
  <si>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</si>
  <si>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</si>
  <si>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</si>
  <si>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</si>
  <si>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</si>
  <si>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</si>
  <si>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</si>
  <si>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</si>
  <si>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</si>
  <si>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</si>
  <si>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</si>
  <si>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</si>
  <si>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</si>
  <si>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</si>
  <si>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</si>
  <si>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</si>
  <si>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</si>
  <si>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</si>
  <si>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</si>
  <si>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</si>
  <si>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</si>
  <si>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</si>
  <si>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</si>
  <si>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</si>
  <si>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</si>
  <si>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</si>
  <si>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</si>
  <si>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</si>
  <si>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</si>
  <si>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</si>
  <si>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</si>
  <si>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</si>
  <si>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</si>
  <si>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</si>
  <si>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</si>
  <si>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</si>
  <si>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</si>
  <si>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</si>
  <si>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</si>
  <si>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</si>
  <si>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</si>
  <si>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</si>
  <si>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</si>
  <si>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</si>
  <si>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</si>
  <si>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</si>
  <si>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</si>
  <si>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</si>
  <si>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</si>
  <si>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</si>
  <si>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</si>
  <si>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</si>
  <si>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</si>
  <si>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</si>
  <si>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</si>
  <si>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</si>
  <si>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</si>
  <si>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</si>
  <si>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</si>
  <si>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</si>
  <si>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</si>
  <si>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</si>
  <si>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</si>
  <si>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</si>
  <si>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</si>
  <si>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</si>
  <si>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</si>
  <si>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</si>
  <si>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</si>
  <si>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</si>
  <si>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</si>
  <si>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</si>
  <si>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</si>
  <si>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</si>
  <si>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</si>
  <si>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</si>
  <si>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</si>
  <si>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</si>
  <si>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</si>
  <si>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</si>
  <si>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</si>
  <si>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</si>
  <si>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</si>
  <si>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</si>
  <si>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</si>
  <si>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</si>
  <si>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</si>
  <si>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</si>
  <si>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</si>
  <si>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</si>
  <si>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</si>
  <si>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</si>
  <si>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</si>
  <si>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</si>
  <si>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</si>
  <si>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</si>
  <si>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</si>
  <si>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</si>
  <si>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</si>
  <si>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</si>
  <si>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</si>
  <si>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</si>
  <si>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</si>
  <si>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</si>
  <si>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</si>
  <si>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</si>
  <si>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</si>
  <si>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</si>
  <si>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</si>
  <si>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</si>
  <si>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</si>
  <si>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</si>
  <si>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</si>
  <si>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</si>
  <si>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</si>
  <si>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</si>
  <si>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</si>
  <si>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</si>
  <si>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</si>
  <si>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</si>
  <si>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</si>
  <si>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</si>
  <si>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</si>
  <si>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</si>
  <si>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</si>
  <si>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</si>
  <si>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</si>
  <si>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</si>
  <si>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</si>
  <si>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</si>
  <si>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</si>
  <si>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</si>
  <si>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</si>
  <si>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</si>
  <si>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</si>
  <si>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</si>
  <si>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</si>
  <si>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</si>
  <si>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</si>
  <si>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</si>
  <si>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</si>
  <si>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</si>
  <si>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</si>
  <si>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</si>
  <si>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</si>
  <si>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</si>
  <si>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</si>
  <si>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</si>
  <si>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</si>
  <si>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</si>
  <si>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</si>
  <si>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</si>
  <si>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</si>
  <si>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</si>
  <si>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</si>
  <si>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</si>
  <si>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</si>
  <si>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</si>
  <si>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</si>
  <si>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</si>
  <si>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</si>
  <si>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</si>
  <si>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</si>
  <si>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</si>
  <si>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</si>
  <si>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</si>
  <si>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</si>
  <si>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</si>
  <si>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</si>
  <si>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</si>
  <si>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</si>
  <si>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</si>
  <si>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</si>
  <si>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</si>
  <si>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</si>
  <si>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</si>
  <si>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</si>
  <si>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</si>
  <si>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</si>
  <si>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</si>
  <si>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</si>
  <si>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</si>
  <si>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</si>
  <si>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</si>
  <si>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</si>
  <si>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</si>
  <si>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</si>
  <si>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</si>
  <si>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</si>
  <si>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</si>
  <si>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</si>
  <si>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</si>
  <si>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</si>
  <si>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</si>
  <si>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</si>
  <si>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</si>
  <si>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</si>
  <si>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</si>
  <si>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</si>
  <si>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</si>
  <si>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</si>
  <si>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</si>
  <si>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</si>
  <si>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</si>
  <si>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</si>
  <si>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</si>
  <si>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</si>
  <si>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</si>
  <si>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</si>
  <si>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</si>
  <si>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</si>
  <si>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</si>
  <si>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</si>
  <si>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</si>
  <si>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</si>
  <si>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</si>
  <si>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</si>
  <si>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</si>
  <si>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</si>
  <si>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</si>
  <si>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</si>
  <si>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</si>
  <si>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</si>
  <si>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</si>
  <si>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</si>
  <si>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</si>
  <si>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</si>
  <si>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</si>
  <si>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</si>
  <si>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</si>
  <si>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</si>
  <si>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</si>
  <si>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</si>
  <si>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</si>
  <si>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</si>
  <si>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</si>
  <si>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</si>
  <si>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</si>
  <si>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</si>
  <si>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</si>
  <si>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</si>
  <si>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</si>
  <si>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</si>
  <si>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</si>
  <si>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</si>
  <si>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</si>
  <si>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</si>
  <si>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</si>
  <si>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</si>
  <si>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</si>
  <si>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</si>
  <si>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</si>
  <si>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</si>
  <si>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</si>
  <si>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</si>
  <si>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</si>
  <si>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</si>
  <si>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</si>
  <si>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</si>
  <si>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</si>
  <si>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</si>
  <si>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</si>
  <si>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</si>
  <si>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</si>
  <si>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</si>
  <si>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</si>
  <si>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</si>
  <si>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</si>
  <si>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</si>
  <si>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</si>
  <si>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</si>
  <si>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</si>
  <si>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</si>
  <si>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</si>
  <si>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</si>
  <si>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</si>
  <si>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</si>
  <si>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</si>
  <si>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</si>
  <si>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</si>
  <si>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</si>
  <si>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</si>
  <si>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</si>
  <si>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</si>
  <si>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</si>
  <si>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</si>
  <si>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</si>
  <si>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</si>
  <si>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</si>
  <si>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</si>
  <si>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</si>
  <si>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</si>
  <si>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</si>
  <si>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</si>
  <si>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</si>
  <si>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</si>
  <si>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</si>
  <si>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</si>
  <si>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</si>
  <si>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</si>
  <si>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</si>
  <si>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</si>
  <si>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</si>
  <si>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</si>
  <si>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</si>
  <si>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</si>
  <si>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</si>
  <si>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</si>
  <si>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</si>
  <si>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</si>
  <si>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</si>
  <si>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</si>
  <si>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</si>
  <si>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</si>
  <si>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</si>
  <si>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</si>
  <si>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</si>
  <si>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</si>
  <si>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</si>
  <si>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</si>
  <si>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</si>
  <si>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</si>
  <si>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</si>
  <si>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</si>
  <si>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</si>
  <si>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</si>
  <si>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</si>
  <si>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</si>
  <si>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</si>
  <si>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</si>
  <si>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</si>
  <si>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</si>
  <si>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</si>
  <si>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</si>
  <si>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</si>
  <si>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</si>
  <si>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</si>
  <si>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</si>
  <si>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</si>
  <si>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</si>
  <si>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</si>
  <si>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</si>
  <si>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</si>
  <si>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</si>
  <si>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</si>
  <si>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</si>
  <si>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</si>
  <si>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</si>
  <si>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</si>
  <si>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</si>
  <si>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</si>
  <si>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</si>
  <si>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</si>
  <si>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</si>
  <si>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</si>
  <si>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</si>
  <si>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</si>
  <si>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</si>
  <si>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</si>
  <si>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</si>
  <si>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</si>
  <si>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</si>
  <si>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</si>
  <si>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</si>
  <si>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</si>
  <si>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</si>
  <si>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</si>
  <si>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</si>
  <si>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</si>
  <si>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</si>
  <si>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</si>
  <si>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</si>
  <si>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</si>
  <si>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</si>
  <si>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</si>
  <si>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</si>
  <si>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</si>
  <si>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</si>
  <si>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</si>
  <si>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</si>
  <si>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</si>
  <si>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</si>
  <si>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</si>
  <si>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</si>
  <si>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</si>
  <si>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</si>
  <si>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</si>
  <si>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</si>
  <si>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</si>
  <si>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</si>
  <si>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</si>
  <si>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</si>
  <si>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</si>
  <si>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</si>
  <si>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</si>
  <si>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</si>
  <si>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</si>
  <si>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</si>
  <si>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</si>
  <si>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</si>
  <si>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</si>
  <si>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</si>
  <si>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</si>
  <si>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</si>
  <si>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</si>
  <si>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</si>
  <si>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</si>
  <si>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</si>
  <si>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</si>
  <si>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</si>
  <si>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</si>
  <si>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</si>
  <si>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</si>
  <si>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</si>
  <si>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</si>
  <si>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</si>
  <si>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</si>
  <si>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</si>
  <si>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</si>
  <si>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</si>
  <si>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</si>
  <si>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</si>
  <si>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</si>
  <si>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</si>
  <si>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</si>
  <si>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</si>
  <si>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</si>
  <si>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</si>
  <si>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</si>
  <si>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</si>
  <si>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</si>
  <si>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</si>
  <si>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</si>
  <si>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</si>
  <si>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</si>
  <si>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</si>
  <si>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</si>
  <si>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</si>
  <si>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</si>
  <si>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</si>
  <si>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</si>
  <si>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</si>
  <si>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</si>
  <si>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</si>
  <si>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</si>
  <si>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</si>
  <si>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</si>
  <si>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</si>
  <si>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</si>
  <si>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</si>
  <si>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</si>
  <si>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</si>
  <si>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</si>
  <si>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</si>
  <si>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</si>
  <si>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</si>
  <si>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</si>
  <si>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</si>
  <si>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</si>
  <si>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</si>
  <si>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</si>
  <si>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</si>
  <si>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</si>
  <si>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</si>
  <si>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</si>
  <si>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</si>
  <si>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</si>
  <si>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</si>
  <si>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</si>
  <si>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</si>
  <si>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</si>
  <si>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</si>
  <si>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</si>
  <si>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</si>
  <si>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</si>
  <si>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</si>
  <si>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</si>
  <si>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</si>
  <si>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</si>
  <si>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</si>
  <si>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</si>
  <si>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</si>
  <si>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</si>
  <si>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</si>
  <si>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</si>
  <si>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</si>
  <si>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</si>
  <si>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</si>
  <si>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</si>
  <si>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</si>
  <si>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</si>
  <si>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</si>
  <si>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</si>
  <si>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</si>
  <si>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</si>
  <si>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</si>
  <si>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</si>
  <si>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</si>
  <si>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</si>
  <si>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</si>
  <si>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</si>
  <si>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</si>
  <si>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</si>
  <si>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</si>
  <si>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</si>
  <si>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</si>
  <si>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</si>
  <si>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</si>
  <si>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</si>
  <si>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</si>
  <si>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</si>
  <si>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</si>
  <si>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</si>
  <si>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</si>
  <si>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</si>
  <si>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</si>
  <si>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</si>
  <si>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</si>
  <si>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</si>
  <si>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</si>
  <si>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</si>
  <si>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</si>
  <si>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</si>
  <si>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</si>
  <si>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</si>
  <si>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</si>
  <si>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</si>
  <si>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</si>
  <si>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</si>
  <si>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</si>
  <si>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</si>
  <si>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</si>
  <si>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</si>
  <si>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</si>
  <si>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</si>
  <si>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</si>
  <si>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</si>
  <si>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</si>
  <si>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</si>
  <si>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</si>
  <si>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</si>
  <si>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</si>
  <si>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</si>
  <si>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</si>
  <si>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</si>
  <si>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</si>
  <si>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</si>
  <si>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</si>
  <si>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</si>
  <si>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</si>
  <si>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</si>
  <si>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</si>
  <si>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</si>
  <si>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</si>
  <si>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</si>
  <si>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</si>
  <si>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</si>
  <si>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</si>
  <si>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</si>
  <si>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</si>
  <si>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</si>
  <si>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</si>
  <si>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</si>
  <si>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</si>
  <si>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</si>
  <si>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</si>
  <si>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</si>
  <si>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</si>
  <si>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</si>
  <si>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</si>
  <si>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</si>
  <si>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</si>
  <si>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</si>
  <si>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</si>
  <si>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</si>
  <si>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</si>
  <si>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</si>
  <si>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</si>
  <si>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</si>
  <si>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</si>
  <si>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</si>
  <si>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</si>
  <si>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</si>
  <si>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</si>
  <si>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</si>
  <si>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</si>
  <si>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</si>
  <si>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</si>
  <si>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</si>
  <si>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</si>
  <si>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</si>
  <si>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</si>
  <si>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</si>
  <si>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</si>
  <si>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</si>
  <si>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</si>
  <si>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</si>
  <si>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</si>
  <si>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</si>
  <si>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</si>
  <si>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</si>
  <si>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</si>
  <si>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</si>
  <si>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</si>
  <si>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</si>
  <si>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</si>
  <si>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</si>
  <si>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</si>
  <si>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</si>
  <si>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</si>
  <si>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</si>
  <si>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</si>
  <si>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</si>
  <si>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</si>
  <si>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</si>
  <si>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</si>
  <si>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</si>
  <si>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</si>
  <si>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</si>
  <si>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</si>
  <si>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</si>
  <si>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</si>
  <si>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</si>
  <si>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</si>
  <si>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</si>
  <si>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</si>
  <si>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</si>
  <si>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</si>
  <si>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</si>
  <si>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</si>
  <si>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</si>
  <si>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</si>
  <si>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</si>
  <si>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</si>
  <si>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</si>
  <si>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</si>
  <si>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</si>
  <si>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</si>
  <si>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</si>
  <si>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</si>
  <si>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</si>
  <si>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</si>
  <si>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</si>
  <si>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</si>
  <si>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</si>
  <si>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</si>
  <si>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</si>
  <si>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</si>
  <si>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</si>
  <si>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</si>
  <si>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</si>
  <si>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</si>
  <si>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</si>
  <si>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</si>
  <si>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</si>
  <si>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</si>
  <si>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</si>
  <si>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</si>
  <si>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</si>
  <si>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</si>
  <si>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</si>
  <si>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</si>
  <si>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</si>
  <si>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</si>
  <si>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</si>
  <si>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</si>
  <si>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</si>
  <si>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</si>
  <si>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</si>
  <si>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</si>
  <si>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</si>
  <si>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</si>
  <si>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</si>
  <si>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</si>
  <si>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</si>
  <si>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</si>
  <si>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</si>
  <si>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</si>
  <si>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</si>
  <si>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</si>
  <si>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</si>
  <si>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</si>
  <si>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</si>
  <si>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</si>
  <si>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</si>
  <si>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</si>
  <si>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</si>
  <si>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</si>
  <si>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</si>
  <si>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</si>
  <si>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</si>
  <si>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</si>
  <si>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</si>
  <si>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</si>
  <si>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</si>
  <si>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</si>
  <si>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</si>
  <si>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</si>
  <si>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</si>
  <si>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</si>
  <si>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</si>
  <si>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</si>
  <si>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</si>
  <si>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</si>
  <si>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</si>
  <si>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</si>
  <si>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</si>
  <si>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</si>
  <si>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</si>
  <si>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</si>
  <si>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</si>
  <si>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</si>
  <si>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</si>
  <si>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</si>
  <si>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</si>
  <si>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</si>
  <si>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</si>
  <si>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</si>
  <si>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</si>
  <si>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</si>
  <si>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</si>
  <si>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</si>
  <si>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</si>
  <si>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</si>
  <si>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</si>
  <si>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</si>
  <si>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</si>
  <si>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</si>
  <si>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</si>
  <si>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</si>
  <si>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</si>
  <si>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</si>
  <si>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</si>
  <si>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</si>
  <si>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</si>
  <si>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</si>
  <si>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</si>
  <si>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</si>
  <si>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</si>
  <si>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</si>
  <si>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</si>
  <si>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</si>
  <si>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</si>
  <si>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</si>
  <si>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</si>
  <si>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</si>
  <si>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</si>
  <si>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</si>
  <si>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</si>
  <si>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</si>
  <si>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</si>
  <si>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</si>
  <si>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</si>
  <si>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</si>
  <si>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</si>
  <si>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</si>
  <si>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</si>
  <si>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</si>
  <si>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</si>
  <si>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</si>
  <si>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</si>
  <si>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</si>
  <si>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</si>
  <si>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</si>
  <si>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</si>
  <si>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</si>
  <si>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</si>
  <si>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</si>
  <si>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</si>
  <si>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</si>
  <si>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</si>
  <si>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</si>
  <si>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</si>
  <si>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</si>
  <si>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</si>
  <si>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</si>
  <si>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</si>
  <si>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</si>
  <si>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</si>
  <si>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</si>
  <si>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</si>
  <si>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</si>
  <si>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</si>
  <si>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</si>
  <si>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</si>
  <si>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</si>
  <si>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</si>
  <si>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</si>
  <si>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</si>
  <si>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</si>
  <si>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</si>
  <si>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</si>
  <si>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</si>
  <si>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</si>
  <si>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</si>
  <si>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</si>
  <si>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</si>
  <si>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</si>
  <si>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</si>
  <si>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</si>
  <si>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</si>
  <si>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</si>
  <si>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</si>
  <si>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</si>
  <si>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</si>
  <si>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</si>
  <si>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</si>
  <si>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</si>
  <si>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</si>
  <si>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</si>
  <si>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</si>
  <si>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</si>
  <si>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</si>
  <si>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</si>
  <si>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</si>
  <si>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</si>
  <si>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</si>
  <si>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</si>
  <si>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</si>
  <si>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</si>
  <si>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</si>
  <si>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</si>
  <si>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</si>
  <si>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</si>
  <si>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</si>
  <si>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</si>
  <si>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</si>
  <si>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</si>
  <si>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</si>
  <si>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</si>
  <si>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</si>
  <si>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</si>
  <si>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</si>
  <si>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</si>
  <si>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</si>
  <si>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</si>
  <si>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</si>
  <si>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</si>
  <si>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</si>
  <si>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</si>
  <si>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</si>
  <si>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</si>
  <si>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</si>
  <si>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</si>
  <si>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</si>
  <si>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</si>
  <si>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</si>
  <si>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</si>
  <si>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</si>
  <si>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</si>
  <si>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</si>
  <si>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</si>
  <si>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</si>
  <si>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</si>
  <si>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</si>
  <si>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</si>
  <si>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</si>
  <si>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</si>
  <si>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</si>
  <si>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</si>
  <si>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</si>
  <si>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</si>
  <si>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</si>
  <si>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</si>
  <si>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</si>
  <si>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</si>
  <si>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</si>
  <si>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</si>
  <si>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</si>
  <si>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</si>
  <si>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</si>
  <si>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</si>
  <si>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</si>
  <si>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</si>
  <si>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</si>
  <si>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</si>
  <si>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</si>
  <si>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</si>
  <si>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</si>
  <si>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</si>
  <si>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</si>
  <si>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</si>
  <si>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</si>
  <si>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</si>
  <si>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</si>
  <si>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</si>
  <si>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</si>
  <si>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</si>
  <si>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</si>
  <si>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</si>
  <si>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</si>
  <si>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</si>
  <si>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</si>
  <si>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</si>
  <si>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</si>
  <si>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</si>
  <si>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</si>
  <si>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</si>
  <si>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</si>
  <si>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</si>
  <si>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</si>
  <si>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</si>
  <si>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</si>
  <si>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</si>
  <si>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</si>
  <si>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</si>
  <si>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</si>
  <si>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</si>
  <si>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</si>
  <si>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</si>
  <si>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</si>
  <si>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</si>
  <si>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</si>
  <si>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</si>
  <si>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</si>
  <si>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</si>
  <si>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</si>
  <si>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</si>
  <si>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</si>
  <si>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</si>
  <si>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</si>
  <si>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</si>
  <si>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</si>
  <si>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</si>
  <si>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</si>
  <si>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</si>
  <si>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</si>
  <si>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</si>
  <si>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</si>
  <si>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</si>
  <si>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</si>
  <si>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</si>
  <si>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</si>
  <si>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</si>
  <si>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</si>
  <si>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</si>
  <si>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</si>
  <si>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</si>
  <si>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</si>
  <si>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</si>
  <si>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</si>
  <si>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</si>
  <si>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</si>
  <si>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</si>
  <si>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</si>
  <si>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</si>
  <si>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</si>
  <si>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</si>
  <si>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</si>
  <si>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</si>
  <si>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</si>
  <si>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</si>
  <si>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</si>
  <si>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</si>
  <si>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</si>
  <si>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</si>
  <si>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</si>
  <si>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</si>
  <si>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</si>
  <si>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</si>
  <si>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</si>
  <si>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</si>
  <si>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</si>
  <si>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</si>
  <si>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</si>
  <si>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</si>
  <si>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</si>
  <si>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</si>
  <si>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</si>
  <si>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</si>
  <si>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</si>
  <si>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</si>
  <si>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</si>
  <si>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</si>
  <si>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</si>
  <si>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</si>
  <si>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</si>
  <si>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</si>
  <si>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</si>
  <si>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</si>
  <si>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</si>
  <si>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</si>
  <si>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</si>
  <si>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</si>
  <si>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</si>
  <si>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</si>
  <si>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</si>
  <si>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</si>
  <si>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</si>
  <si>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</si>
  <si>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</si>
  <si>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</si>
  <si>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</si>
  <si>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</si>
  <si>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</si>
  <si>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</si>
  <si>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</si>
  <si>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</si>
  <si>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</si>
  <si>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</si>
  <si>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</si>
  <si>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</si>
  <si>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</si>
  <si>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</si>
  <si>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</si>
  <si>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</si>
  <si>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</si>
  <si>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</si>
  <si>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</si>
  <si>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</si>
  <si>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</si>
  <si>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</si>
  <si>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</si>
  <si>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</si>
  <si>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</si>
  <si>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</si>
  <si>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</si>
  <si>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</si>
  <si>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</si>
  <si>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</si>
  <si>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</si>
  <si>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</si>
  <si>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</si>
  <si>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</si>
  <si>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</si>
  <si>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</si>
  <si>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</si>
  <si>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</si>
  <si>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</si>
  <si>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</si>
  <si>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</si>
  <si>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</si>
  <si>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</si>
  <si>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</si>
  <si>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</si>
  <si>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</si>
  <si>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</si>
  <si>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</si>
  <si>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</si>
  <si>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</si>
  <si>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</si>
  <si>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</si>
  <si>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</si>
  <si>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</si>
  <si>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</si>
  <si>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</si>
  <si>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</si>
  <si>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</si>
  <si>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</si>
  <si>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</si>
  <si>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</si>
  <si>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</si>
  <si>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</si>
  <si>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</si>
  <si>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</si>
  <si>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</si>
  <si>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</si>
  <si>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</si>
  <si>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</si>
  <si>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</si>
  <si>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</si>
  <si>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</si>
  <si>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</si>
  <si>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</si>
  <si>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</si>
  <si>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</si>
  <si>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</si>
  <si>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</si>
  <si>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</si>
  <si>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</si>
  <si>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</si>
  <si>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</si>
  <si>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</si>
  <si>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</si>
  <si>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</si>
  <si>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</si>
  <si>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</si>
  <si>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</si>
  <si>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</si>
  <si>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</si>
  <si>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</si>
  <si>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</si>
  <si>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</si>
  <si>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</si>
  <si>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</si>
  <si>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</si>
  <si>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</si>
  <si>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</si>
  <si>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</si>
  <si>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</si>
  <si>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</si>
  <si>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</si>
  <si>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</si>
  <si>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</si>
  <si>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</si>
  <si>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</si>
  <si>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</si>
  <si>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</si>
  <si>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</si>
  <si>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</si>
  <si>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</si>
  <si>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</si>
  <si>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</si>
  <si>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</si>
  <si>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</si>
  <si>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</si>
  <si>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</si>
  <si>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</si>
  <si>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</si>
  <si>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</si>
  <si>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</si>
  <si>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</si>
  <si>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</si>
  <si>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</si>
  <si>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</si>
  <si>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</si>
  <si>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</si>
  <si>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</si>
  <si>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</si>
  <si>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</si>
  <si>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</si>
  <si>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</si>
  <si>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</si>
  <si>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</si>
  <si>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</si>
  <si>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</si>
  <si>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</si>
  <si>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</si>
  <si>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</si>
  <si>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</si>
  <si>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</si>
  <si>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</si>
  <si>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</si>
  <si>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</si>
  <si>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</si>
  <si>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</si>
  <si>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</si>
  <si>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</si>
  <si>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</si>
  <si>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</si>
  <si>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</si>
  <si>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</si>
  <si>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</si>
  <si>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</si>
  <si>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</si>
  <si>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</si>
  <si>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</si>
  <si>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</si>
  <si>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</si>
  <si>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</si>
  <si>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</si>
  <si>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</si>
  <si>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</si>
  <si>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</si>
  <si>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</si>
  <si>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</si>
  <si>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</si>
  <si>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</si>
  <si>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</si>
  <si>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</si>
  <si>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</si>
  <si>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</si>
  <si>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</si>
  <si>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</si>
  <si>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</si>
  <si>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</si>
  <si>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</si>
  <si>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</si>
  <si>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</si>
  <si>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</si>
  <si>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</si>
  <si>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</si>
  <si>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</si>
  <si>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</si>
  <si>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</si>
  <si>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</si>
  <si>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</si>
  <si>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</si>
  <si>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</si>
  <si>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</si>
  <si>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</si>
  <si>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</si>
  <si>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</si>
  <si>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</si>
  <si>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</si>
  <si>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</si>
  <si>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</si>
  <si>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</si>
  <si>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</si>
  <si>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</si>
  <si>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</si>
  <si>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</si>
  <si>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</si>
  <si>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</si>
  <si>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</si>
  <si>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</si>
  <si>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</si>
  <si>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</si>
  <si>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</si>
  <si>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</si>
  <si>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</si>
  <si>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</si>
  <si>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</si>
  <si>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</si>
  <si>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</si>
  <si>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</si>
  <si>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</si>
  <si>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</si>
  <si>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</si>
  <si>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</si>
  <si>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</si>
  <si>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</si>
  <si>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</si>
  <si>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</si>
  <si>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</si>
  <si>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</si>
  <si>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</si>
  <si>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</si>
  <si>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</si>
  <si>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</si>
  <si>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</si>
  <si>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</si>
  <si>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</si>
  <si>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</si>
  <si>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</si>
  <si>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</si>
  <si>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</si>
  <si>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</si>
  <si>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</si>
  <si>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</si>
  <si>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</si>
  <si>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</si>
  <si>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</si>
  <si>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</si>
  <si>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</si>
  <si>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</si>
  <si>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</si>
  <si>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</si>
  <si>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</si>
  <si>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</si>
  <si>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</si>
  <si>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</si>
  <si>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</si>
  <si>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</si>
  <si>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</si>
  <si>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</si>
  <si>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</si>
  <si>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</si>
  <si>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</si>
  <si>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</si>
  <si>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</si>
  <si>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</si>
  <si>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</si>
  <si>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</si>
  <si>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</si>
  <si>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</si>
  <si>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</si>
  <si>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</si>
  <si>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</si>
  <si>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</si>
  <si>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</si>
  <si>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</si>
  <si>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</si>
  <si>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</si>
  <si>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</si>
  <si>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</si>
  <si>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</si>
  <si>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</si>
  <si>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</si>
  <si>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</si>
  <si>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</si>
  <si>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</si>
  <si>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</si>
  <si>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</si>
  <si>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</si>
  <si>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</si>
  <si>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</si>
  <si>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</si>
  <si>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</si>
  <si>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</si>
  <si>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</si>
  <si>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</si>
  <si>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</si>
  <si>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</si>
  <si>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</si>
  <si>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</si>
  <si>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</si>
  <si>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</si>
  <si>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</si>
  <si>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</si>
  <si>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</si>
  <si>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</si>
  <si>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</si>
  <si>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</si>
  <si>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</si>
  <si>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</si>
  <si>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</si>
  <si>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</si>
  <si>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</si>
  <si>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</si>
  <si>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</si>
  <si>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</si>
  <si>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</si>
  <si>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</si>
  <si>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</si>
  <si>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</si>
  <si>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</si>
  <si>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</si>
  <si>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</si>
  <si>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</si>
  <si>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</si>
  <si>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</si>
  <si>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</si>
  <si>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</si>
  <si>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</si>
  <si>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</si>
  <si>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</si>
  <si>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</si>
  <si>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</si>
  <si>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</si>
  <si>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</si>
  <si>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</si>
  <si>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</si>
  <si>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</si>
  <si>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</si>
  <si>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</si>
  <si>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</si>
  <si>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</si>
  <si>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</si>
  <si>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</si>
  <si>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</si>
  <si>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</si>
  <si>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</si>
  <si>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</si>
  <si>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</si>
  <si>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</si>
  <si>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</si>
  <si>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</si>
  <si>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</si>
  <si>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</si>
  <si>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</si>
  <si>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</si>
  <si>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</si>
  <si>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</si>
  <si>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</si>
  <si>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</si>
  <si>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</si>
  <si>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</si>
  <si>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</si>
  <si>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</si>
  <si>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</si>
  <si>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</si>
  <si>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</si>
  <si>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</si>
  <si>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</si>
  <si>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</si>
  <si>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</si>
  <si>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</si>
  <si>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</si>
  <si>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</si>
  <si>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</si>
  <si>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</si>
  <si>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</si>
  <si>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</si>
  <si>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</si>
  <si>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</si>
  <si>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</si>
  <si>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</si>
  <si>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</si>
  <si>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</si>
  <si>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</si>
  <si>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</si>
  <si>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</si>
  <si>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</si>
  <si>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</si>
  <si>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</si>
  <si>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</si>
  <si>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</si>
  <si>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</si>
  <si>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</si>
  <si>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</si>
  <si>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</si>
  <si>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</si>
  <si>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</si>
  <si>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</si>
  <si>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</si>
  <si>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</si>
  <si>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</si>
  <si>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</si>
  <si>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</si>
  <si>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</si>
  <si>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</si>
  <si>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</si>
  <si>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</si>
  <si>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</si>
  <si>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</si>
  <si>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</si>
  <si>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</si>
  <si>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</si>
  <si>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</si>
  <si>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</si>
  <si>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</si>
  <si>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</si>
  <si>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</si>
  <si>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</si>
  <si>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</si>
  <si>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</si>
  <si>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</si>
  <si>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</si>
  <si>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</si>
  <si>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</si>
  <si>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</si>
  <si>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</si>
  <si>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</si>
  <si>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</si>
  <si>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</si>
  <si>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</si>
  <si>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</si>
  <si>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</si>
  <si>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</si>
  <si>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</si>
  <si>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</si>
  <si>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</si>
  <si>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</si>
  <si>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</si>
  <si>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</si>
  <si>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</si>
  <si>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</si>
  <si>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</si>
  <si>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</si>
  <si>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</si>
  <si>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</si>
  <si>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</si>
  <si>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</si>
  <si>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</si>
  <si>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</si>
  <si>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</si>
  <si>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</si>
  <si>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</si>
  <si>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</si>
  <si>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</si>
  <si>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</si>
  <si>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</si>
  <si>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</si>
  <si>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</si>
  <si>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</si>
  <si>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</si>
  <si>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</si>
  <si>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</si>
  <si>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</si>
  <si>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</si>
  <si>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</si>
  <si>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</si>
  <si>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</si>
  <si>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</si>
  <si>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</si>
  <si>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</si>
  <si>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</si>
  <si>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</si>
  <si>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</si>
  <si>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</si>
  <si>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</si>
  <si>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</si>
  <si>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</si>
  <si>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</si>
  <si>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</si>
  <si>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</si>
  <si>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</si>
  <si>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</si>
  <si>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</si>
  <si>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</si>
  <si>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</si>
  <si>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</si>
  <si>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</si>
  <si>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</si>
  <si>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</si>
  <si>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</si>
  <si>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</si>
  <si>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</si>
  <si>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</si>
  <si>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</si>
  <si>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</si>
  <si>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</si>
  <si>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</si>
  <si>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</si>
  <si>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</si>
  <si>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</si>
  <si>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</si>
  <si>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</si>
  <si>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</si>
  <si>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</si>
  <si>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</si>
  <si>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</si>
  <si>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</si>
  <si>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</si>
  <si>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</si>
  <si>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</si>
  <si>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</si>
  <si>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</si>
  <si>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</si>
  <si>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</si>
  <si>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</si>
  <si>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</si>
  <si>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</si>
  <si>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</si>
  <si>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</si>
  <si>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</si>
  <si>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</si>
  <si>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</si>
  <si>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</si>
  <si>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</si>
  <si>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</si>
  <si>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</si>
  <si>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</si>
  <si>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</si>
  <si>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</si>
  <si>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</si>
  <si>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</si>
  <si>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</si>
  <si>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</si>
  <si>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</si>
  <si>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</si>
  <si>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</si>
  <si>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</si>
  <si>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</si>
  <si>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</si>
  <si>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</si>
  <si>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</si>
  <si>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</si>
  <si>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</si>
  <si>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</si>
  <si>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</si>
  <si>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</si>
  <si>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</si>
  <si>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</si>
  <si>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</si>
  <si>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</si>
  <si>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</si>
  <si>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</si>
  <si>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</si>
  <si>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</si>
  <si>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</si>
  <si>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</si>
  <si>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</si>
  <si>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</si>
  <si>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</si>
  <si>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</si>
  <si>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</si>
  <si>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</si>
  <si>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</si>
  <si>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</si>
  <si>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</si>
  <si>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</si>
  <si>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</si>
  <si>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</si>
  <si>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</si>
  <si>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</si>
  <si>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</si>
  <si>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</si>
  <si>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</si>
  <si>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</si>
  <si>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</si>
  <si>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</si>
  <si>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</si>
  <si>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</si>
  <si>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</si>
  <si>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</si>
  <si>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</si>
  <si>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</si>
  <si>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</si>
  <si>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</si>
  <si>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</si>
  <si>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</si>
  <si>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</si>
  <si>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</si>
  <si>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</si>
  <si>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</si>
  <si>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</si>
  <si>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</si>
  <si>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</si>
  <si>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</si>
  <si>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</si>
  <si>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</si>
  <si>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</si>
  <si>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</si>
  <si>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</si>
  <si>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</si>
  <si>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</si>
  <si>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</si>
  <si>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</si>
  <si>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</si>
  <si>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</si>
  <si>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</si>
  <si>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</si>
  <si>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</si>
  <si>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</si>
  <si>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</si>
  <si>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</si>
  <si>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</si>
  <si>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</si>
  <si>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</si>
  <si>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</si>
  <si>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</si>
  <si>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</si>
  <si>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</si>
  <si>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</si>
  <si>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</si>
  <si>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</si>
  <si>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</si>
  <si>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</si>
  <si>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</si>
  <si>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</si>
  <si>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</si>
  <si>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</si>
  <si>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</si>
  <si>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</si>
  <si>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</si>
  <si>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</si>
  <si>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</si>
  <si>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</si>
  <si>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</si>
  <si>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</si>
  <si>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</si>
  <si>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</si>
  <si>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</si>
  <si>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</si>
  <si>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</si>
  <si>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</si>
  <si>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</si>
  <si>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</si>
  <si>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</si>
  <si>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</si>
  <si>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</si>
  <si>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</si>
  <si>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</si>
  <si>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</si>
  <si>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</si>
  <si>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</si>
  <si>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</si>
  <si>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</si>
  <si>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</si>
  <si>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</si>
  <si>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</si>
  <si>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</si>
  <si>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</si>
  <si>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</si>
  <si>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</si>
  <si>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</si>
  <si>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</si>
  <si>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</si>
  <si>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</si>
  <si>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</si>
  <si>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</si>
  <si>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</si>
  <si>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</si>
  <si>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</si>
  <si>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</si>
  <si>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</si>
  <si>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</si>
  <si>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</si>
  <si>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</si>
  <si>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</si>
  <si>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</si>
  <si>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</si>
  <si>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</si>
  <si>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</si>
  <si>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</si>
  <si>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</si>
  <si>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</si>
  <si>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</si>
  <si>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</si>
  <si>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</si>
  <si>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</si>
  <si>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</si>
  <si>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</si>
  <si>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</si>
  <si>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</si>
  <si>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</si>
  <si>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</si>
  <si>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</si>
  <si>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</si>
  <si>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</si>
  <si>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</si>
  <si>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</si>
  <si>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</si>
  <si>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</si>
  <si>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</si>
  <si>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</si>
  <si>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</si>
  <si>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</si>
  <si>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</si>
  <si>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</si>
  <si>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</si>
  <si>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</si>
  <si>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</si>
  <si>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</si>
  <si>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</si>
  <si>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</si>
  <si>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</si>
  <si>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</si>
  <si>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</si>
  <si>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</si>
  <si>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</si>
  <si>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</si>
  <si>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</si>
  <si>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</si>
  <si>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</si>
  <si>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</si>
  <si>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</si>
  <si>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</si>
  <si>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</si>
  <si>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</si>
  <si>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</si>
  <si>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</si>
  <si>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</si>
  <si>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</si>
  <si>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</si>
  <si>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</si>
  <si>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</si>
  <si>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</si>
  <si>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</si>
  <si>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</si>
  <si>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</si>
  <si>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</si>
  <si>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</si>
  <si>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</si>
  <si>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</si>
  <si>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</si>
  <si>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</si>
  <si>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</si>
  <si>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</si>
  <si>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</si>
  <si>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</si>
  <si>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</si>
  <si>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</si>
  <si>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</si>
  <si>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</si>
  <si>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</si>
  <si>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</si>
  <si>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</si>
  <si>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</si>
  <si>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</si>
  <si>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</si>
  <si>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</si>
  <si>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</si>
  <si>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</si>
  <si>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</si>
  <si>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</si>
  <si>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</si>
  <si>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</si>
  <si>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</si>
  <si>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</si>
  <si>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</si>
  <si>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</si>
  <si>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</si>
  <si>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</si>
  <si>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</si>
  <si>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</si>
  <si>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</si>
  <si>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</si>
  <si>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</si>
  <si>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</si>
  <si>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</si>
  <si>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</si>
  <si>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</si>
  <si>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</si>
  <si>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</si>
  <si>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</si>
  <si>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</si>
  <si>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</si>
  <si>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</si>
  <si>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</si>
  <si>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</si>
  <si>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</si>
  <si>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</si>
  <si>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</si>
  <si>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</si>
  <si>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</si>
  <si>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</si>
  <si>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</si>
  <si>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</si>
  <si>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</si>
  <si>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</si>
  <si>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</si>
  <si>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</si>
  <si>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</si>
  <si>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</si>
  <si>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</si>
  <si>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</si>
  <si>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</si>
  <si>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</si>
  <si>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</si>
  <si>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</si>
  <si>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</si>
  <si>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</si>
  <si>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</si>
  <si>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</si>
  <si>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</si>
  <si>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</si>
  <si>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</si>
  <si>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</si>
  <si>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</si>
  <si>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</si>
  <si>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</si>
  <si>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</si>
  <si>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</si>
  <si>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</si>
  <si>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</si>
  <si>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</si>
  <si>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</si>
  <si>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</si>
  <si>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</si>
  <si>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</si>
  <si>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</si>
  <si>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</si>
  <si>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</si>
  <si>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</si>
  <si>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</si>
  <si>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</si>
  <si>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</si>
  <si>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</si>
  <si>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</si>
  <si>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</si>
  <si>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</si>
  <si>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</si>
  <si>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</si>
  <si>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</si>
  <si>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</si>
  <si>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</si>
  <si>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</si>
  <si>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</si>
  <si>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</si>
  <si>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</si>
  <si>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</si>
  <si>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</si>
  <si>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</si>
  <si>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</si>
  <si>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</si>
  <si>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</si>
  <si>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</si>
  <si>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</si>
  <si>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</si>
  <si>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</si>
  <si>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</si>
  <si>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</si>
  <si>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</si>
  <si>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</si>
  <si>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</si>
  <si>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</si>
  <si>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</si>
  <si>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</si>
  <si>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</si>
  <si>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</si>
  <si>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</si>
  <si>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</si>
  <si>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</si>
  <si>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</si>
  <si>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</si>
  <si>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</si>
  <si>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</si>
  <si>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</si>
  <si>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</si>
  <si>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</si>
  <si>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</si>
  <si>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</si>
  <si>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</si>
  <si>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</si>
  <si>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</si>
  <si>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</si>
  <si>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</si>
  <si>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</si>
  <si>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</si>
  <si>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</si>
  <si>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</si>
  <si>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</si>
  <si>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</si>
  <si>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</si>
  <si>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</si>
  <si>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</si>
  <si>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</si>
  <si>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</si>
  <si>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</si>
  <si>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</si>
  <si>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</si>
  <si>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</si>
  <si>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</si>
  <si>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</si>
  <si>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</si>
  <si>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</si>
  <si>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</si>
  <si>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</si>
  <si>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</si>
  <si>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</si>
  <si>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</si>
  <si>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</si>
  <si>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</si>
  <si>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</si>
  <si>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</si>
  <si>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</si>
  <si>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</si>
  <si>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</si>
  <si>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</si>
  <si>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</si>
  <si>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</si>
  <si>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</si>
  <si>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</si>
  <si>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</si>
  <si>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</si>
  <si>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</si>
  <si>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</si>
  <si>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</si>
  <si>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</si>
  <si>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</si>
  <si>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</si>
  <si>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</si>
  <si>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</si>
  <si>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</si>
  <si>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</si>
  <si>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</si>
  <si>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</si>
  <si>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</si>
  <si>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</si>
  <si>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</si>
  <si>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</si>
  <si>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</si>
  <si>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</si>
  <si>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</si>
  <si>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</si>
  <si>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</si>
  <si>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</si>
  <si>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</si>
  <si>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</si>
  <si>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</si>
  <si>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</si>
  <si>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</si>
  <si>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</si>
  <si>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</si>
  <si>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</si>
  <si>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</si>
  <si>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</si>
  <si>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</si>
  <si>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</si>
  <si>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</si>
  <si>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</si>
  <si>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</si>
  <si>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</si>
  <si>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</si>
  <si>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</si>
  <si>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</si>
  <si>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</si>
  <si>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</si>
  <si>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</si>
  <si>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</si>
  <si>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</si>
  <si>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</si>
  <si>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</si>
  <si>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</si>
  <si>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</si>
  <si>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</si>
  <si>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</si>
  <si>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</si>
  <si>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</si>
  <si>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</si>
  <si>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</si>
  <si>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</si>
  <si>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</si>
  <si>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</si>
  <si>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</si>
  <si>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</si>
  <si>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</si>
  <si>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</si>
  <si>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</si>
  <si>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</si>
  <si>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</si>
  <si>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</si>
  <si>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</si>
  <si>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</si>
  <si>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</si>
  <si>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</si>
  <si>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</si>
  <si>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</si>
  <si>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</si>
  <si>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</si>
  <si>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</si>
  <si>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</si>
  <si>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</si>
  <si>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</si>
  <si>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</si>
  <si>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</si>
  <si>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</si>
  <si>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</si>
  <si>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</si>
  <si>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</si>
  <si>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</si>
  <si>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</si>
  <si>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</si>
  <si>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</si>
  <si>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</si>
  <si>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</si>
  <si>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</si>
  <si>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</si>
  <si>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</si>
  <si>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</si>
  <si>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</si>
  <si>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</si>
  <si>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</si>
  <si>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</si>
  <si>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</si>
  <si>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</si>
  <si>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</si>
  <si>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</si>
  <si>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</si>
  <si>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</si>
  <si>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</si>
  <si>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</si>
  <si>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</si>
  <si>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</si>
  <si>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</si>
  <si>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</si>
  <si>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</si>
  <si>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</si>
  <si>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</si>
  <si>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</si>
  <si>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</si>
  <si>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</si>
  <si>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</si>
  <si>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</si>
  <si>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</si>
  <si>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</si>
  <si>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</si>
  <si>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</si>
  <si>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</si>
  <si>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</si>
  <si>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</si>
  <si>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</si>
  <si>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</si>
  <si>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</si>
  <si>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</si>
  <si>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</si>
  <si>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</si>
  <si>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</si>
  <si>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</si>
  <si>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</si>
  <si>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</si>
  <si>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</si>
  <si>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</si>
  <si>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</si>
  <si>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</si>
  <si>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</si>
  <si>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</si>
  <si>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</si>
  <si>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</si>
  <si>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</si>
  <si>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</si>
  <si>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</si>
  <si>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</si>
  <si>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</si>
  <si>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</si>
  <si>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</si>
  <si>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</si>
  <si>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</si>
  <si>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</si>
  <si>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</si>
  <si>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</si>
  <si>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</si>
  <si>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</si>
  <si>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</si>
  <si>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</si>
  <si>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</si>
  <si>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</si>
  <si>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</si>
  <si>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</si>
  <si>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</si>
  <si>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</si>
  <si>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</si>
  <si>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</si>
  <si>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</si>
  <si>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</si>
  <si>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</si>
  <si>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</si>
  <si>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</si>
  <si>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</si>
  <si>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</si>
  <si>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</si>
  <si>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</si>
  <si>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</si>
  <si>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</si>
  <si>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</si>
  <si>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</si>
  <si>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</si>
  <si>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</si>
  <si>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</si>
  <si>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</si>
  <si>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</si>
  <si>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</si>
  <si>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</si>
  <si>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</si>
  <si>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</si>
  <si>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</si>
  <si>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</si>
  <si>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</si>
  <si>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</si>
  <si>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</si>
  <si>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</si>
  <si>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</si>
  <si>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</si>
  <si>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</si>
  <si>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</si>
  <si>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</si>
  <si>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</si>
  <si>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</si>
  <si>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</si>
  <si>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</si>
  <si>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</si>
  <si>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</si>
  <si>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</si>
  <si>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</si>
  <si>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</si>
  <si>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</si>
  <si>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</si>
  <si>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</si>
  <si>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</si>
  <si>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</si>
  <si>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</si>
  <si>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</si>
  <si>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</si>
  <si>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</si>
  <si>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</si>
  <si>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</si>
  <si>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</si>
  <si>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</si>
  <si>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</si>
  <si>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</si>
  <si>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</si>
  <si>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</si>
  <si>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</si>
  <si>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</si>
  <si>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</si>
  <si>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</si>
  <si>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</si>
  <si>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</si>
  <si>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</si>
  <si>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</si>
  <si>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</si>
  <si>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</si>
  <si>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</si>
  <si>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</si>
  <si>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</si>
  <si>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</si>
  <si>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</si>
  <si>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</si>
  <si>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</si>
  <si>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</si>
  <si>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</si>
  <si>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</si>
  <si>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</si>
  <si>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</si>
  <si>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</si>
  <si>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</si>
  <si>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</si>
  <si>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</si>
  <si>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</si>
  <si>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</si>
  <si>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</si>
  <si>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</si>
  <si>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</si>
  <si>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</si>
  <si>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</si>
  <si>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</si>
  <si>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</si>
  <si>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</si>
  <si>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</si>
  <si>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</si>
  <si>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</si>
  <si>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</si>
  <si>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</si>
  <si>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</si>
  <si>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</si>
  <si>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</si>
  <si>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</si>
  <si>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</si>
  <si>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</si>
  <si>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</si>
  <si>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</si>
  <si>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</si>
  <si>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</si>
  <si>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</si>
  <si>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</si>
  <si>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</si>
  <si>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</si>
  <si>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</si>
  <si>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</si>
  <si>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</si>
  <si>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</si>
  <si>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</si>
  <si>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</si>
  <si>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</si>
  <si>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</si>
  <si>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</si>
  <si>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</si>
  <si>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</si>
  <si>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</si>
  <si>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</si>
  <si>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</si>
  <si>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</si>
  <si>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</si>
  <si>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</si>
  <si>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</si>
  <si>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</si>
  <si>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</si>
  <si>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</si>
  <si>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</si>
  <si>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</si>
  <si>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</si>
  <si>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</si>
  <si>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</si>
  <si>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</si>
  <si>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</si>
  <si>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</si>
  <si>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</si>
  <si>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</si>
  <si>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</si>
  <si>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</si>
  <si>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</si>
  <si>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</si>
  <si>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</si>
  <si>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</si>
  <si>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</si>
  <si>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</si>
  <si>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</si>
  <si>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</si>
  <si>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</si>
  <si>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</si>
  <si>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</si>
  <si>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</si>
  <si>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</si>
  <si>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</si>
  <si>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</si>
  <si>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</si>
  <si>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</si>
  <si>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</si>
  <si>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</si>
  <si>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</si>
  <si>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</si>
  <si>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</si>
  <si>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</si>
  <si>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</si>
  <si>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</si>
  <si>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</si>
  <si>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</si>
  <si>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</si>
  <si>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PCM-20251125-00001090</t>
  </si>
  <si>
    <t xml:space="preserve">Major </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</si>
  <si>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</si>
  <si>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</si>
  <si>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</si>
  <si>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</si>
  <si>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</si>
  <si>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</si>
  <si>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</si>
  <si>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</si>
  <si>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</si>
  <si>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</si>
  <si>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</si>
  <si>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</si>
  <si>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</si>
  <si>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</si>
  <si>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</si>
  <si>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</si>
  <si>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</si>
  <si>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</si>
  <si>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</si>
  <si>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</si>
  <si>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</si>
  <si>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</si>
  <si>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</si>
  <si>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</si>
  <si>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</si>
  <si>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</si>
  <si>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</si>
  <si>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</si>
  <si>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</si>
  <si>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</si>
  <si>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</si>
  <si>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</si>
  <si>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</si>
  <si>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</si>
  <si>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</si>
  <si>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</si>
  <si>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</si>
  <si>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</si>
  <si>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</si>
  <si>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</si>
  <si>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</si>
  <si>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</si>
  <si>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</si>
  <si>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</si>
  <si>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</si>
  <si>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</si>
  <si>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</si>
  <si>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</si>
  <si>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</si>
  <si>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</si>
  <si>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</si>
  <si>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</si>
  <si>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</si>
  <si>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</si>
  <si>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</si>
  <si>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</si>
  <si>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</si>
  <si>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</si>
  <si>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</si>
  <si>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</si>
  <si>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</si>
  <si>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</si>
  <si>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</si>
  <si>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</si>
  <si>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</si>
  <si>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</si>
  <si>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</si>
  <si>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</si>
  <si>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</si>
  <si>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</si>
  <si>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</si>
  <si>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</si>
  <si>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</si>
  <si>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</si>
  <si>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</si>
  <si>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</si>
  <si>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</si>
  <si>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</si>
  <si>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</si>
  <si>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</si>
  <si>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</si>
  <si>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</si>
  <si>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</si>
  <si>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</si>
  <si>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</si>
  <si>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</si>
  <si>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</si>
  <si>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</si>
  <si>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</si>
  <si>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</si>
  <si>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</si>
  <si>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</si>
  <si>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 xml:space="preserve"> NO PCM </t>
  </si>
  <si>
    <t xml:space="preserve">2025-11-25 12:26:23
</t>
  </si>
  <si>
    <t xml:space="preserve">45 KM </t>
  </si>
  <si>
    <t>PCM-20251125-00001073</t>
  </si>
  <si>
    <t>100 min</t>
  </si>
  <si>
    <t xml:space="preserve"> PCM-20250215-00000830 </t>
  </si>
  <si>
    <t>LTE site still down and  site located in aramco area access issue need special permission</t>
  </si>
  <si>
    <t>NO PCM</t>
  </si>
  <si>
    <t>30 m</t>
  </si>
  <si>
    <t>PCM-20251125-00001019</t>
  </si>
  <si>
    <t>120 m</t>
  </si>
  <si>
    <t xml:space="preserve">Team at site trying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</si>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</sst>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0" dataDxfId="169" headerRowBorderDxfId="167" tableBorderDxfId="168" totalsRowBorderDxfId="166">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323.59505208333576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13274</v>
      </c>
      <c r="E3" s="150" t="s">
        <v>39024</v>
      </c>
      <c r="F3" s="131">
        <v>45986.538437499999</v>
      </c>
      <c r="G3" s="132">
        <f ca="1">IFERROR(NOW()-F3,"-")</f>
        <v>5.0405092624714598E-3</v>
      </c>
      <c r="H3" s="131">
        <v>45986.532881944448</v>
      </c>
      <c r="I3" s="129" t="str">
        <f>IFERROR(VLOOKUP(D3,DB!A:F,6,0),"")</f>
        <v>SCECO</v>
      </c>
      <c r="J3" s="129" t="str">
        <f>IFERROR(VLOOKUP(D3,DB!A:G,7,0),"")</f>
        <v>Dead</v>
      </c>
      <c r="K3" s="133" t="s">
        <v>39025</v>
      </c>
      <c r="L3" s="134" t="str">
        <f>IFERROR(VLOOKUP(D3,DB!A:I,9,0),"")</f>
        <v>Latis</v>
      </c>
    </row>
    <row r="4" spans="1:15" ht="15" customHeight="1">
      <c r="A4" s="128"/>
      <c r="B4" s="129" t="str">
        <f>IFERROR(VLOOKUP(D4,DB!A:K,11,0),"")</f>
        <v/>
      </c>
      <c r="C4" s="129"/>
      <c r="D4" s="127"/>
      <c r="E4" s="130"/>
      <c r="F4" s="131"/>
      <c r="G4" s="132">
        <f ca="1">IFERROR(NOW()-F4,"-")</f>
        <v>45986.543478009262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45986.543478009262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45986.543478009262</v>
      </c>
      <c r="H6" s="131"/>
      <c r="I6" s="129" t="str">
        <f>IFERROR(VLOOKUP(D6,DB!A:F,6,0),"")</f>
        <v/>
      </c>
      <c r="J6" s="129" t="str">
        <f>IFERROR(VLOOKUP(D6,DB!A:G,7,0),"")</f>
        <v/>
      </c>
      <c r="K6" s="133"/>
      <c r="L6" s="134" t="str">
        <f>IFERROR(VLOOKUP(D6,DB!A:I,9,0),"")</f>
        <v/>
      </c>
    </row>
    <row r="7" spans="1:15" s="64" customFormat="1" ht="15" customHeight="1">
      <c r="A7" s="152"/>
      <c r="B7" s="151" t="str">
        <f>IFERROR(VLOOKUP(D7,DB!A:K,11,0),"")</f>
        <v/>
      </c>
      <c r="C7" s="151"/>
      <c r="D7" s="59"/>
      <c r="E7" s="150"/>
      <c r="F7" s="149"/>
      <c r="G7" s="148">
        <f ca="1">IFERROR(NOW()-F7,"-")</f>
        <v>45986.543478009262</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45986.543478009262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45986.543478009262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45986.543478009262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45986.543478009262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45986.543478009262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45986.543478009262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45986.543478009262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45986.543478009262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45986.543478009262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45986.543478009262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45986.543478009262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45986.543478009262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45986.543478009262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45986.543478009262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45986.543478009262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45986.543478009262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45986.543478009262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45986.543478009262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45986.543478009262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45986.543478009262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45986.543478009262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45986.543478009262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45986.543478009262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45986.543478009262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45986.543478009262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45986.543478009262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45986.543478009262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45986.543478009262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45986.543478009262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45986.543478009262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45986.543478009262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45986.543478009262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45986.543478009262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45986.543478009262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45986.543478009262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45986.543478009262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45986.543478009262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45986.543478009262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45986.543478009262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45986.543478009262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45986.543478009262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45986.543478009262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45986.543478009262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45986.543478009262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45986.543478009262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45986.543478009262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45986.543478009262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45986.543478009262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45986.543478009262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45986.543478009262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45986.543478009262</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45986.543478009262</v>
      </c>
      <c r="H59" s="149"/>
      <c r="I59" s="151" t="str">
        <f>IFERROR(VLOOKUP(D59,DB!A:F,6,0),"")</f>
        <v/>
      </c>
      <c r="J59" s="151" t="str">
        <f>IFERROR(VLOOKUP(D59,DB!A:G,7,0),"")</f>
        <v/>
      </c>
      <c r="K59" s="147"/>
      <c r="L59" s="146" t="str">
        <f>IFERROR(VLOOKUP(D59,DB!A:I,9,0),"")</f>
        <v/>
      </c>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161.54364027777774</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2.156059259257745</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24781</v>
      </c>
      <c r="E5" s="102" t="s">
        <v>39021</v>
      </c>
      <c r="F5" s="142">
        <v>45986.434155092589</v>
      </c>
      <c r="G5" s="104">
        <f ca="1">IFERROR(NOW()-F5,"-")</f>
        <v>0.109323148149997</v>
      </c>
      <c r="H5" s="142"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39114</v>
      </c>
      <c r="E6" s="102" t="s">
        <v>39021</v>
      </c>
      <c r="F6" s="103">
        <v>45986.501504629632</v>
      </c>
      <c r="G6" s="104">
        <f ca="1">IFERROR(NOW()-F6,"-")</f>
        <v>4.1973611107096076E-2</v>
      </c>
      <c r="H6" s="142" t="s">
        <v>39115</v>
      </c>
      <c r="I6" s="18" t="str">
        <f>IFERROR(VLOOKUP(D6,DB!A:F,6,0),"")</f>
        <v>Power cube</v>
      </c>
      <c r="J6" s="18" t="str">
        <f>IFERROR(VLOOKUP(D6,DB!A:G,7,0),"")</f>
        <v>Good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2</v>
      </c>
      <c r="D7" s="18" t="s">
        <v>21751</v>
      </c>
      <c r="E7" s="102" t="s">
        <v>39103</v>
      </c>
      <c r="F7" s="103"/>
      <c r="G7" s="104">
        <f ca="1">IFERROR(NOW()-F7,"-")</f>
        <v>45986.543478240739</v>
      </c>
      <c r="H7" s="142" t="s">
        <v>39118</v>
      </c>
      <c r="I7" s="18" t="str">
        <f>IFERROR(VLOOKUP(D7,DB!A:F,6,0),"")</f>
        <v>SCECO</v>
      </c>
      <c r="J7" s="18" t="str">
        <f>IFERROR(VLOOKUP(D7,DB!A:G,7,0),"")</f>
        <v>Dead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7" t="s">
        <v>39120</v>
      </c>
      <c r="B8" s="18" t="str">
        <f>IFERROR(VLOOKUP(D8,DB!A:K,11,0),"")</f>
        <v>R2</v>
      </c>
      <c r="C8" s="18">
        <v>3</v>
      </c>
      <c r="D8" s="18" t="s">
        <v>25436</v>
      </c>
      <c r="E8" s="102" t="s">
        <v>39021</v>
      </c>
      <c r="F8" s="103">
        <v>45986.530104166668</v>
      </c>
      <c r="G8" s="104">
        <f ca="1">IFERROR(NOW()-F8,"-")</f>
        <v>1.3374074071180075E-2</v>
      </c>
      <c r="H8" s="103">
        <v>45986.521516203706</v>
      </c>
      <c r="I8" s="18" t="str">
        <f>IFERROR(VLOOKUP(D8,DB!A:F,6,0),"")</f>
        <v>SCECO</v>
      </c>
      <c r="J8" s="18" t="str">
        <f>IFERROR(VLOOKUP(D8,DB!A:G,7,0),"")</f>
        <v>Vandalized</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45986.543478240739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45986.543478240739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45986.543478240739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45986.543478240739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45986.543478240739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45986.543478240739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45986.543478240739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45986.543478240739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45986.543478240739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45986.543478240739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45986.543478240739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45986.543478240739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45986.543478240739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45986.543478240739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45986.543478240739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45986.543478240739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45986.543478240739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45986.543478240739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45986.543478240739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45986.543478240739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45986.543478240739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45986.543478240739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45986.543478240739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45986.543478240739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45986.543478240739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45986.543478240739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45986.543478240739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45986.543478240739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45986.543478240739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45986.543478240739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45986.543478240739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45986.543478240739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45986.543478240739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45986.543478240739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45986.543478240739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45986.543478240739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45986.543478240739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45986.543478240739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45986.543478240739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45986.543478240739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45986.543478240739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45986.543478240739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45986.543478240739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45986.543478240739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45986.543478240739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45986.543478240739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45986.543478240739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45986.543478240739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45986.543478240739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45986.543478240739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45986.543478240739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45986.543478240739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45986.543478240739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45986.543478240739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45986.543478240739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45986.543478240739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45986.543478240739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45986.543478240739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45986.543478240739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45986.543478240739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45986.543478240739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45986.543478240739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45986.543478240739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45986.543478240739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45986.543478240739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45986.543478240739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45986.543478240739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45986.543478240739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45986.543478240739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45986.543478240739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45986.543478240739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45986.543478240739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45986.543478240739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45986.543478240739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45986.543478240739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45986.543478240739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45986.543478240739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45986.543478240739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45986.543478240739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45986.543478240739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45986.543478240739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45986.543478240739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45986.543478240739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45986.543478240739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45986.543478240739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45986.543478240739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45986.543478240739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45986.543478240739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45986.543478240739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45986.543478240739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45986.543478240739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45986.543478240739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45986.543478240739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45986.543478240739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45986.543478240739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45986.543478240739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45986.543478240739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45986.543478240739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45986.543478240739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45986.543478240739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45986.543478240739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45986.543478240739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45986.543478240739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45986.543478240739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45986.543478240739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45986.543478240739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45986.543478240739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45986.543478240739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45986.543478240739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45986.543478240739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45986.543478240739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45986.543478240739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45986.543478240739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45986.543478240739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45986.543478240739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45986.543478240739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45986.543478240739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45986.543478240739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45986.543478240739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45986.543478240739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45986.543478240739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45986.543478240739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45986.543478240739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45986.543478240739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45986.543478240739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45986.543478240739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45986.543478240739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45986.543478240739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45986.543478240739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45986.543478240739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45986.543478240739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45986.543478240739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45986.543478240739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45986.543478240739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45986.543478240739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45986.543478240739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45986.543478240739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45986.543478240739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45986.543478240739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45986.543478240739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45986.543478240739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45986.543478240739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45986.543478240739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45986.543478240739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45986.543478240739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45986.543478240739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45986.543478240739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45986.543478240739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45986.543478240739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45986.543478240739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45986.543478240739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45986.543478240739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45986.543478240739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45986.543478240739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45986.543478240739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45986.543478240739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45986.543478240739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45986.543478240739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45986.543478240739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45986.543478240739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45986.543478240739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45986.543478240739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45986.543478240739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45986.543478240739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45986.543478240739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45986.543478240739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45986.543478240739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45986.543478240739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45986.543478240739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45986.543478240739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45986.543478240739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45986.543478240739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45986.543478240739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45986.543478240739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45986.543478240739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45986.543478240739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45986.543478240739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45986.543478240739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45986.543478240739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45986.543478240739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45986.543478240739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45986.543478240739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45986.543478240739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45986.543478240739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45986.543478240739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45986.543478240739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45986.543478240739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45986.543478240739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45986.543478240739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45986.543478240739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45986.543478240739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45986.543478240739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45986.543478240739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45986.543478240739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45986.543478240739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45986.543478240739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45986.543478240739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45986.543478240739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45986.543478240739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45986.543478240739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45986.543478240739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45986.543478240739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45986.543478240739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45986.543478240739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45986.543478240739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45986.543478240739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45986.543478240739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45986.543478240739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45986.543478240739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45986.543478240739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45986.543478240739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45986.543478240739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45986.543478240739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45986.543478240739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45986.543478240739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45986.543478240739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45986.543478240739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45986.543478240739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45986.543478240739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45986.543478240739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45986.543478240739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45986.543478240739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45986.543478240739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45986.543478240739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45986.543478240739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45986.543478240739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45986.543478240739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45986.543478240739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45986.543478240739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45986.543478240739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45986.543478240739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45986.543478240739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45986.543478240739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45986.543478240739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45986.543478240739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45986.543478240739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45986.543478240739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45986.543478240739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45986.543478240739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45986.543478240739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45986.543478240739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45986.543478240739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45986.543478240739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45986.543478240739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45986.543478240739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45986.543478240739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45986.543478240739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45986.543478240739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45986.543478240739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45986.543478240739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45986.543478240739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45986.543478240739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45986.543478240739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45986.543478240739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45986.543478240739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45986.543478240739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45986.543478240739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45986.543478240739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45986.543478240739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45986.543478240739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45986.543478240739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45986.543478240739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45986.543478240739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45986.543478240739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45986.543478240739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45986.543478240739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45986.543478240739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45986.543478240739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45986.543478240739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45986.543478240739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45986.543478240739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45986.543478240739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45986.543478240739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45986.543478240739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45986.543478240739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45986.543478240739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45986.543478240739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45986.543478240739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45986.543478240739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45986.543478240739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45986.543478240739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45986.543478240739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45986.543478240739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45986.543478240739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45986.543478240739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45986.543478240739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45986.543478240739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45986.543478240739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45986.543478240739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45986.543478240739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45986.543478240739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45986.543478240739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45986.543478240739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45986.543478240739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45986.543478240739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45986.543478240739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45986.543478240739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45986.543478240739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45986.543478240739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45986.543478240739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45986.543478240739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45986.543478240739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45986.543478240739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45986.543478240739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45986.543478240739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45986.543478240739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45986.543478240739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45986.543478240739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45986.543478240739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45986.543478240739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45986.543478240739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45986.543478240739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45986.543478240739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45986.543478240739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45986.543478240739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45986.543478240739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45986.543478240739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45986.543478240739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45986.543478240739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45986.543478240739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45986.543478240739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45986.543478240739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45986.543478240739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45986.543478240739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45986.543478240739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45986.543478240739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45986.543478240739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45986.543478240739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45986.543478240739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45986.543478240739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45986.543478240739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45986.543478240739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45986.543478240739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45986.543478240739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45986.543478240739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45986.543478240739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45986.543478240739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45986.543478240739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45986.543478240739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45986.543478240739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45986.543478240739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45986.543478240739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45986.543478240739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45986.543478240739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45986.543478240739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45986.543478240739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45986.543478240739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45986.543478240739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45986.543478240739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45986.543478240739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45986.543478240739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45986.543478240739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45986.543478240739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45986.543478240739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45986.543478240739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45986.543478240739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45986.543478240739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45986.543478240739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45986.543478240739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45986.543478240739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45986.543478240739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45986.543478240739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45986.543478240739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45986.543478240739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45986.543478240739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45986.543478240739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45986.543478240739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45986.543478240739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45986.543478240739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45986.543478240739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45986.543478240739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45986.543478240739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45986.543478240739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45986.543478240739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45986.543478240739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45986.543478240739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45986.543478240739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45986.543478240739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45986.543478240739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45986.543478240739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45986.543478240739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45986.543478240739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45986.543478240739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45986.543478240739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45986.543478240739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45986.543478240739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45986.543478240739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45986.543478240739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45986.543478240739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45986.543478240739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45986.543478240739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45986.543478240739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45986.543478240739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45986.543478240739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45986.543478240739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45986.543478240739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45986.543478240739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45986.543478240739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45986.543478240739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45986.543478240739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45986.543478240739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45986.543478240739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45986.543478240739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45986.543478240739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45986.543478240739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45986.543478240739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45986.543478240739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45986.543478240739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45986.543478240739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45986.543478240739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45986.543478240739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45986.543478240739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45986.543478240739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45986.543478240739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45986.543478240739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45986.543478240739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45986.543478240739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45986.543478240739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45986.543478240739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45986.543478240739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45986.543478240739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45986.543478240739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45986.543478240739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45986.543478240739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45986.543478240739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45986.543478240739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45986.543478240739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45986.543478240739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45986.543478240739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45986.543478240739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45986.543478240739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45986.543478240739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45986.543478240739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45986.543478240739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45986.543478240739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45986.543478240739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45986.543478240739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45986.543478240739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45986.543478240739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45986.543478240739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45986.543478240739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45986.543478240739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45986.543478240739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45986.543478240739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45986.543478240739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45986.543478240739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45986.543478240739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45986.543478240739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45986.543478240739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45986.543478240739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45986.543478240739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45986.543478240739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45986.543478240739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45986.543478240739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45986.543478240739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45986.543478240739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45986.543478240739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45986.543478240739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45986.543478240739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45986.543478240739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45986.543478240739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45986.543478240739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45986.543478240739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45986.543478240739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45986.543478240739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45986.543478240739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45986.543478240739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45986.543478240739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45986.543478240739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45986.543478240739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45986.543478240739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45986.543478240739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45986.543478240739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45986.543478240739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45986.543478240739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45986.543478240739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45986.543478240739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45986.543478240739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45986.543478240739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45986.543478240739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45986.543478240739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45986.543478240739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45986.543478240739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45986.543478240739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45986.543478240739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45986.543478240739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45986.543478240739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45986.543478240739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45986.543478240739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45986.543478240739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45986.543478240739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45986.543478240739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45986.543478240739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45986.543478240739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45986.543478240739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45986.543478240739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45986.543478240739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45986.543478240739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45986.543478240739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45986.543478240739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45986.543478240739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45986.543478240739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45986.543478240739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45986.543478240739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45986.543478240739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45986.543478240739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45986.543478240739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45986.543478240739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45986.543478240739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45986.543478240739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45986.543478240739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45986.543478240739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45986.543478240739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45986.543478240739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45986.543478240739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45986.543478240739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45986.543478240739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45986.543478240739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45986.543478240739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45986.543478240739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45986.543478240739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45986.543478240739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45986.543478240739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45986.543478240739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45986.543478240739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45986.543478240739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45986.543478240739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45986.543478240739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45986.543478240739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45986.543478240739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45986.543478240739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45986.543478240739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45986.543478240739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45986.543478240739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45986.543478240739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45986.543478240739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45986.543478240739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45986.543478240739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45986.543478240739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45986.543478240739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45986.543478240739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45986.543478240739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45986.543478240739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45986.543478240739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45986.543478240739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45986.543478240739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45986.543478240739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45986.543478240739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45986.543478240739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45986.543478240739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45986.543478240739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45986.543478240739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45986.543478240739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45986.543478240739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45986.543478240739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45986.543478240739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45986.543478240739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45986.543478240739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45986.543478240739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45986.543478240739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45986.543478240739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45986.543478240739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45986.543478240739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45986.543478240739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45986.543478240739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45986.543478240739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45986.543478240739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45986.543478240739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45986.543478240739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45986.543478240739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45986.543478240739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45986.543478240739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45986.543478240739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45986.543478240739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45986.543478240739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45986.543478240739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45986.543478240739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45986.543478240739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45986.543478240739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45986.543478240739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45986.543478240739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45986.543478240739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45986.543478240739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45986.543478240739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45986.543478240739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45986.543478240739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45986.543478240739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45986.543478240739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45986.543478240739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45986.543478240739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45986.543478240739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45986.543478240739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45986.543478240739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45986.543478240739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45986.543478240739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45986.543478240739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45986.543478240739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45986.543478240739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45986.543478240739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45986.543478240739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45986.543478240739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45986.543478240739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45986.543478240739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45986.543478240739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45986.543478240739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45986.543478240739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45986.543478240739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45986.543478240739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45986.543478240739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45986.543478240739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45986.543478240739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45986.543478240739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45986.543478240739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45986.543478240739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45986.543478240739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45986.543478240739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45986.543478240739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45986.543478240739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45986.543478240739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45986.543478240739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45986.543478240739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45986.543478240739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45986.543478240739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45986.543478240739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45986.543478240739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45986.543478240739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45986.543478240739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45986.543478240739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45986.543478240739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45986.543478240739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45986.543478240739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45986.543478240739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45986.543478240739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45986.543478240739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45986.543478240739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45986.543478240739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45986.543478240739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45986.543478240739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45986.543478240739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45986.543478240739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45986.543478240739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45986.543478240739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45986.543478240739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45986.543478240739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45986.543478240739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45986.543478240739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45986.543478240739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45986.543478240739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45986.543478240739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45986.543478240739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45986.543478240739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45986.543478240739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45986.543478240739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45986.543478240739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45986.543478240739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45986.543478240739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45986.543478240739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45986.543478240739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45986.543478240739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45986.543478240739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45986.543478240739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45986.543478240739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45986.543478240739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45986.543478240739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45986.543478240739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45986.543478240739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45986.543478240739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45986.543478240739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45986.543478240739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45986.543478240739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45986.543478240739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45986.543478240739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45986.543478240739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45986.543478240739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45986.543478240739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45986.543478240739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45986.543478240739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45986.543478240739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45986.543478240739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45986.543478240739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45986.543478240739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45986.543478240739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45986.543478240739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45986.543478240739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45986.543478240739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45986.543478240739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45986.543478240739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45986.543478240739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45986.543478240739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45986.543478240739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45986.543478240739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45986.543478240739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45986.543478240739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45986.543478240739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45986.543478240739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45986.543478240739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45986.543478240739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45986.543478240739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45986.543478240739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45986.543478240739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45986.543478240739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45986.543478240739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45986.543478240739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45986.543478240739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45986.543478240739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45986.543478240739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45986.543478240739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45986.543478240739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45986.543478240739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45986.543478240739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45986.543478240739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45986.543478240739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45986.543478240739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45986.543478240739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45986.543478240739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45986.543478240739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45986.543478240739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45986.543478240739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45986.543478240739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45986.543478240739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45986.543478240739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45986.543478240739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45986.543478240739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45986.543478240739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45986.543478240739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45986.543478240739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45986.543478240739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45986.543478240739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45986.543478240739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45986.543478240739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45986.543478240739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45986.543478240739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45986.543478240739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45986.543478240739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45986.543478240739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45986.543478240739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45986.543478240739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45986.543478240739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45986.543478240739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45986.543478240739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45986.543478240739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45986.543478240739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45986.543478240739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45986.543478240739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45986.543478240739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45986.543478240739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45986.543478240739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45986.543478240739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45986.543478240739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45986.543478240739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45986.543478240739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45986.543478240739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45986.543478240739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45986.543478240739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45986.543478240739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45986.543478240739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45986.543478240739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45986.543478240739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45986.543478240739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45986.543478240739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45986.543478240739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45986.543478240739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45986.543478240739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45986.543478240739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45986.543478240739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45986.543478240739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45986.543478240739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45986.543478240739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45986.543478240739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45986.543478240739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45986.543478240739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45986.543478240739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45986.543478240739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45986.543478240739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45986.543478240739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45986.543478240739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45986.543478240739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45986.543478240739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45986.543478240739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45986.543478240739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45986.543478240739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45986.543478240739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45986.543478240739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45986.543478240739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45986.543478240739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45986.543478240739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45986.543478240739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45986.543478240739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45986.543478240739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45986.543478240739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45986.543478240739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45986.543478240739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45986.543478240739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45986.543478240739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45986.543478240739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45986.543478240739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45986.543478240739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45986.543478240739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45986.543478240739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45986.543478240739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45986.543478240739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45986.543478240739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45986.543478240739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45986.543478240739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45986.543478240739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45986.543478240739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45986.543478240739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45986.543478240739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45986.543478240739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45986.543478240739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45986.543478240739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45986.543478240739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45986.543478240739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45986.543478240739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45986.543478240739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45986.543478240739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45986.543478240739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45986.543478240739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45986.543478240739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45986.543478240739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45986.543478240739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45986.543478240739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45986.543478240739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45986.543478240739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45986.543478240739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45986.543478240739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45986.543478240739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45986.543478240739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45986.543478240739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45986.543478240739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45986.543478240739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45986.543478240739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45986.543478240739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45986.543478240739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45986.543478240739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45986.543478240739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45986.543478240739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45986.543478240739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45986.543478240739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45986.543478240739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45986.543478240739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45986.543478240739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45986.543478240739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45986.543478240739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45986.543478240739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45986.543478240739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45986.543478240739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45986.543478240739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45986.543478240739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45986.543478240739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45986.543478240739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45986.543478240739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45986.543478240739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45986.543478240739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45986.543478240739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45986.543478240739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45986.543478240739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45986.543478240739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45986.543478240739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45986.543478240739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45986.543478240739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45986.543478240739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45986.543478240739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45986.543478240739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45986.543478240739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45986.543478240739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45986.543478240739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45986.543478240739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45986.543478240739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45986.543478240739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45986.543478240739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45986.543478240739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45986.543478240739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45986.543478240739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45986.543478240739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45986.543478240739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45986.543478240739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45986.543478240739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45986.543478240739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45986.543478240739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45986.543478240739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45986.543478240739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45986.543478240739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45986.543478240739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45986.543478240739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45986.543478240739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45986.543478240739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45986.543478240739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45986.543478240739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45986.543478240739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45986.543478240739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45986.543478240739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45986.543478240739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45986.543478240739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45986.543478240739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45986.543478240739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45986.543478240739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45986.543478240739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45986.543478240739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45986.543478240739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45986.543478240739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45986.543478240739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45986.543478240739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45986.543478240739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45986.543478240739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45986.543478240739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45986.543478240739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45986.543478240739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45986.543478240739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45986.543478240739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45986.543478240739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45986.543478240739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45986.543478240739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45986.543478240739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45986.543478240739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45986.543478240739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45986.543478240739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45986.543478240739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45986.543478240739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45986.543478240739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45986.543478240739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45986.543478240739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45986.543478240739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45986.543478240739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45986.543478240739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45986.543478240739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45986.543478240739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45986.543478240739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45986.543478240739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45986.543478240739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45986.543478240739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45986.543478240739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45986.543478240739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45986.543478240739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45986.543478240739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45986.543478240739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45986.543478240739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45986.543478240739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45986.543478240739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45986.543478240739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45986.543478240739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45986.543478240739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45986.543478240739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45986.543478240739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45986.543478240739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45986.543478240739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45986.543478240739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45986.543478240739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45986.543478240739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45986.543478240739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45986.543478240739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45986.543478240739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45986.543478240739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45986.543478240739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45986.543478240739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45986.543478240739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45986.543478240739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45986.543478240739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45986.543478240739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45986.543478240739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45986.543478240739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45986.543478240739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45986.543478240739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45986.543478240739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45986.543478240739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45986.543478240739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45986.543478240739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45986.543478240739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45986.543478240739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45986.543478240739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45986.543478240739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45986.543478240739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45986.543478240739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45986.543478240739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45986.543478240739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45986.543478240739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45986.543478240739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45986.543478240739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45986.543478240739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45986.543478240739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45986.543478240739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45986.543478240739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45986.543478240739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45986.543478240739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45986.543478240739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45986.543478240739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45986.543478240739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45986.543478240739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45986.543478240739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45986.543478240739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45986.543478240739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45986.543478240739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45986.543478240739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45986.543478240739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45986.543478240739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45986.543478240739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45986.543478240739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45986.543478240739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45986.543478240739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45986.543478240739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45986.543478240739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45986.543478240739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45986.543478240739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45986.543478240739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45986.543478240739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45986.543478240739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45986.543478240739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45986.543478240739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45986.543478240739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45986.543478240739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45986.543478240739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45986.543478240739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45986.543478240739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45986.543478240739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45986.543478240739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45986.543478240739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45986.543478240739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45986.543478240739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45986.543478240739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45986.543478240739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45986.543478240739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45986.543478240739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45986.543478240739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45986.543478240739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45986.543478240739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45986.543478240739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45986.543478240739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45986.543478240739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45986.543478240739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45986.543478240739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45986.543478240739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45986.543478240739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45986.543478240739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45986.543478240739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45986.543478240739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45986.543478240739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45986.543478240739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45986.543478240739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45986.543478240739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45986.543478240739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45986.543478240739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45986.543478240739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45986.543478240739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45986.543478240739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45986.543478240739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45986.543478240739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45986.543478240739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45986.543478240739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45986.543478240739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45986.543478240739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45986.543478240739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45986.543478240739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45986.543478240739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45986.543478240739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45986.543478240739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45986.543478240739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45986.543478240739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45986.543478240739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45986.543478240739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45986.543478240739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45986.543478240739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45986.543478240739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45986.543478240739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45986.543478240739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45986.543478240739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45986.543478240739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45986.543478240739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45986.543478240739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45986.543478240739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39122</v>
      </c>
      <c r="B2" s="91" t="str">
        <f>IFERROR(VLOOKUP(D2,DB!A:K,11,0),"")</f>
        <v>R4</v>
      </c>
      <c r="C2" s="93">
        <v>1</v>
      </c>
      <c r="D2" s="91" t="s">
        <v>35092</v>
      </c>
      <c r="E2" s="94" t="s">
        <v>39021</v>
      </c>
      <c r="F2" s="95">
        <v>45703.480717592596</v>
      </c>
      <c r="G2" s="96">
        <f ca="1">IFERROR(NOW()-F2,"")</f>
        <v>283.06276064814301</v>
      </c>
      <c r="H2" s="95">
        <v>45703.474768518521</v>
      </c>
      <c r="I2" s="95" t="str">
        <f>IFERROR(VLOOKUP(D2,DB!A:F,6,0),"")</f>
        <v>SCECO</v>
      </c>
      <c r="J2" s="95" t="str">
        <f>IFERROR(VLOOKUP(D2,DB!A:G,7,0),"")</f>
        <v>Dead</v>
      </c>
      <c r="K2" s="97" t="s">
        <v>39123</v>
      </c>
      <c r="L2" s="91" t="str">
        <f>IFERROR(VLOOKUP(D2,DB!A:I,9,0),"")</f>
        <v>Latis</v>
      </c>
    </row>
    <row r="3" spans="1:16" ht="15" customHeight="1">
      <c r="A3" s="113" t="s">
        <v>39124</v>
      </c>
      <c r="B3" s="113" t="str">
        <f>IFERROR(VLOOKUP(D3,DB!A:K,11,0),"")</f>
        <v>R4</v>
      </c>
      <c r="C3" s="93">
        <v>1</v>
      </c>
      <c r="D3" s="91" t="s">
        <v>38556</v>
      </c>
      <c r="E3" s="94" t="s">
        <v>39021</v>
      </c>
      <c r="F3" s="95"/>
      <c r="G3" s="96">
        <f t="shared" ref="G3:G59" ca="1" si="0">IFERROR(NOW()-F3,"")</f>
        <v>45986.543478009262</v>
      </c>
      <c r="H3" s="95">
        <v>45986.37363425926</v>
      </c>
      <c r="I3" s="113" t="str">
        <f>IFERROR(VLOOKUP(D3,DB!A:F,6,0),"")</f>
        <v>SCECO</v>
      </c>
      <c r="J3" s="113" t="str">
        <f>IFERROR(VLOOKUP(D3,DB!A:G,7,0),"")</f>
        <v>No BB Shifted</v>
      </c>
      <c r="K3" s="97" t="s">
        <v>39125</v>
      </c>
      <c r="L3" s="91" t="str">
        <f>IFERROR(VLOOKUP(D3,DB!A:I,9,0),"")</f>
        <v>Latis</v>
      </c>
    </row>
    <row r="4" spans="1:16" ht="15" customHeight="1">
      <c r="A4" s="113" t="s">
        <v>39126</v>
      </c>
      <c r="B4" s="113" t="str">
        <f>IFERROR(VLOOKUP(D4,DB!A:K,11,0),"")</f>
        <v>R4</v>
      </c>
      <c r="C4" s="93">
        <v>1</v>
      </c>
      <c r="D4" s="91" t="s">
        <v>36652</v>
      </c>
      <c r="E4" s="94" t="s">
        <v>39021</v>
      </c>
      <c r="F4" s="95">
        <v>45986.505428240744</v>
      </c>
      <c r="G4" s="96">
        <f t="shared" ca="1" si="0"/>
        <v>3.8049768518249039E-2</v>
      </c>
      <c r="H4" s="95">
        <v>45986.491238425922</v>
      </c>
      <c r="I4" s="113" t="str">
        <f>IFERROR(VLOOKUP(D4,DB!A:F,6,0),"")</f>
        <v>SCECO</v>
      </c>
      <c r="J4" s="113" t="str">
        <f>IFERROR(VLOOKUP(D4,DB!A:G,7,0),"")</f>
        <v>Dead</v>
      </c>
      <c r="K4" s="97" t="s">
        <v>39127</v>
      </c>
      <c r="L4" s="91" t="str">
        <f>IFERROR(VLOOKUP(D4,DB!A:I,9,0),"")</f>
        <v>Latis</v>
      </c>
    </row>
    <row r="5" spans="1:16" ht="15" customHeight="1">
      <c r="A5" s="113" t="s">
        <v>39124</v>
      </c>
      <c r="B5" s="113" t="str">
        <f>IFERROR(VLOOKUP(D5,DB!A:K,11,0),"")</f>
        <v>R4</v>
      </c>
      <c r="C5" s="93">
        <v>2</v>
      </c>
      <c r="D5" s="91" t="s">
        <v>34140</v>
      </c>
      <c r="E5" s="94" t="s">
        <v>39021</v>
      </c>
      <c r="F5" s="95"/>
      <c r="G5" s="96">
        <f t="shared" ca="1" si="0"/>
        <v>45986.543478009262</v>
      </c>
      <c r="H5" s="95">
        <v>45986.514305555553</v>
      </c>
      <c r="I5" s="113" t="str">
        <f>IFERROR(VLOOKUP(D5,DB!A:F,6,0),"")</f>
        <v>SCECO</v>
      </c>
      <c r="J5" s="113" t="str">
        <f>IFERROR(VLOOKUP(D5,DB!A:G,7,0),"")</f>
        <v>Dead</v>
      </c>
      <c r="K5" s="97" t="s">
        <v>39127</v>
      </c>
      <c r="L5" s="91" t="str">
        <f>IFERROR(VLOOKUP(D5,DB!A:I,9,0),"")</f>
        <v>Latis</v>
      </c>
    </row>
    <row r="6" spans="1:16" ht="15" customHeight="1">
      <c r="A6" s="113" t="s">
        <v>39124</v>
      </c>
      <c r="B6" s="113" t="str">
        <f>IFERROR(VLOOKUP(D6,DB!A:K,11,0),"")</f>
        <v>R4</v>
      </c>
      <c r="C6" s="93">
        <v>6</v>
      </c>
      <c r="D6" s="91" t="s">
        <v>33890</v>
      </c>
      <c r="E6" s="94" t="s">
        <v>39103</v>
      </c>
      <c r="F6" s="95"/>
      <c r="G6" s="96">
        <f t="shared" ca="1" si="0"/>
        <v>45986.543478009262</v>
      </c>
      <c r="H6" s="95">
        <v>45986.522453703707</v>
      </c>
      <c r="I6" s="113" t="str">
        <f>IFERROR(VLOOKUP(D6,DB!A:F,6,0),"")</f>
        <v>SCECO</v>
      </c>
      <c r="J6" s="113" t="str">
        <f>IFERROR(VLOOKUP(D6,DB!A:G,7,0),"")</f>
        <v>Good</v>
      </c>
      <c r="K6" s="97" t="s">
        <v>39128</v>
      </c>
      <c r="L6" s="91" t="str">
        <f>IFERROR(VLOOKUP(D6,DB!A:I,9,0),"")</f>
        <v>Latis</v>
      </c>
    </row>
    <row r="7" spans="1:16" ht="15" customHeight="1">
      <c r="A7" s="113"/>
      <c r="B7" s="113" t="str">
        <f>IFERROR(VLOOKUP(D7,DB!A:K,11,0),"")</f>
        <v/>
      </c>
      <c r="C7" s="93"/>
      <c r="D7" s="91"/>
      <c r="E7" s="94"/>
      <c r="F7" s="95"/>
      <c r="G7" s="96">
        <f t="shared" ca="1" si="0"/>
        <v>45986.543478009262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45986.543478009262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45986.543478009262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45986.543478009262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45986.543478009262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45986.543478009262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45986.543478009262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45986.543478009262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45986.543478009262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45986.543478009262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45986.543478009262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45986.543478009262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45986.543478009262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45986.543478009262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45986.543478009262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45986.543478009262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45986.543478009262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45986.543478009262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45986.543478009262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45986.543478009262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45986.543478009262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45986.543478009262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45986.543478009262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45986.543478009262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45986.543478009262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45986.543478009262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45986.543478009262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45986.543478009262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45986.543478009262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45986.543478009262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45986.543478009262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45986.543478009262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45986.543478009262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45986.543478009262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45986.543478009262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45986.543478009262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45986.543478009262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45986.543478009262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45986.543478009262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45986.543478009262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45986.543478009262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45986.543478009262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45986.543478009262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45986.543478009262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45986.543478009262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45986.543478009262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45986.543478009262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45986.543478009262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45986.543478009262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45986.543478009262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45986.543478009262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45986.543478009262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45986.543478009262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45986.543478009262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45986.543478009262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45986.543478009262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45986.543478009262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45986.543478009262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45986.543478009262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45986.543478009262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45986.543478009262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45986.543478009262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45986.543478009262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45986.543478009262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45986.543478009262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45986.543478009262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45986.543478009262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45986.543478009262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45986.543478009262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45986.543478009262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45986.543478009262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45986.543478009262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45986.543478009262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45986.543478009262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45986.543478009262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45986.543478009262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45986.543478009262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45986.543478009262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45986.543478009262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45986.543478009262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45986.543478009262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45986.543478009262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45986.543478009262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45986.543478009262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45986.543478009262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45986.543478009262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45986.543478009262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45986.543478240739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45986.543478240739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45986.543478240739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45986.543478240739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45986.543478240739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45986.543478240739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45986.543478240739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45986.543478240739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45986.543478240739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45986.543478240739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45986.543478240739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45986.543478240739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45986.543478240739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45986.543478240739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45986.543478240739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45986.543478240739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45986.543478240739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45986.543478240739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45986.543478240739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45986.543478240739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45986.543478240739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45986.543478240739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45986.543478240739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45986.543478240739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45986.543478240739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45986.543478240739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45986.543478240739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45986.543478240739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45986.543478240739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45986.543478240739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45986.543478240739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45986.543478240739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45986.543478240739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45986.543478240739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45986.543478240739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45986.543478240739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45986.543478240739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45986.543478240739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45986.543478240739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45986.543478240739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45986.543478240739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45986.543478240739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45986.543478240739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45986.543478240739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45986.543478240739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45986.543478240739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45986.543478240739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45986.543478240739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45986.543478240739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45986.543478240739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45986.543478240739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45986.543478240739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45986.543478240739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45986.543478240739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45986.543478240739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45986.543478240739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45986.543478240739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45986.543478240739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45986.543478240739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45986.543478240739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45986.543478240739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45986.543478240739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45986.543478240739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45986.543478240739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45986.543478240739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45986.543478240739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45986.543478240739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45986.543478240739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45986.543478240739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45986.543478240739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45986.543478240739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45986.543478240739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45986.543478240739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45986.543478240739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45986.543478240739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45986.543478240739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45986.543478240739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45986.543478240739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45986.543478240739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45986.543478240739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45986.543478240739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45986.543478240739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45986.543478240739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45986.543478240739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45986.543478240739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45986.543478240739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45986.543478240739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45986.543478240739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45986.543478240739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45986.543478240739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45986.543478240739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45986.543478240739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45986.543478240739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45986.543478240739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45986.543478240739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45986.543478240739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45986.543478240739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45986.543478240739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45986.543478240739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45986.543478240739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45986.543478240739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45986.543478240739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45986.543478240739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45986.543478240739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45986.543478240739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45986.543478240739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45986.543478240739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45986.543478240739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45986.543478240739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45986.543478240739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45986.543478240739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45986.543478240739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45986.543478240739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45986.543478240739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45986.543478240739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45986.543478240739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45986.543478240739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45986.543478240739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45986.543478240739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45986.543478240739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45986.543478240739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45986.543478240739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45986.543478240739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45986.543478240739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45986.543478240739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45986.543478240739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45986.543478240739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45986.543478240739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45986.543478240739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45986.543478240739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45986.543478240739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45986.543478240739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45986.543478240739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45986.543478240739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45986.543478240739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45986.543478240739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45986.543478240739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45986.543478240739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45986.543478240739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45986.543478240739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45986.543478240739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45986.543478240739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45986.543478240739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45986.543478240739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45986.543478240739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45986.543478240739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45986.543478240739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45986.543478240739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45986.543478240739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45986.543478240739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45986.543478240739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45986.543478240739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45986.543478240739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45986.543478240739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45986.543478240739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45986.543478240739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45986.543478240739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45986.543478240739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45986.543478240739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45986.543478240739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45986.543478240739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45986.543478240739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45986.543478240739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45986.543478240739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45986.543478240739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45986.543478240739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45986.543478240739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45986.543478240739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45986.543478240739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45986.543478240739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45986.543478240739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45986.543478240739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45986.543478240739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45986.543478240739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45986.543478240739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45986.543478240739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45986.543478240739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45986.543478240739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45986.543478240739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45986.543478240739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45986.543478240739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45986.543478240739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45986.543478240739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45986.543478240739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45986.543478240739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45986.543478240739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45986.543478240739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45986.543478240739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45986.543478240739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45986.543478240739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45986.543478240739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45986.543478240739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45986.543478240739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45986.543478240739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45986.543478240739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45986.543478240739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45986.543478240739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45986.543478240739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45986.543478240739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45986.543478240739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45986.543478240739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45986.543478240739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45986.543478240739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45986.543478240739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45986.543478240739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45986.543478240739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45986.543478240739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45986.543478240739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45986.543478240739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45986.543478240739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45986.543478240739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45986.543478240739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45986.543478240739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45986.543478240739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45986.543478240739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45986.543478240739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45986.543478240739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45986.543478240739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45986.543478240739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45986.543478240739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45986.543478240739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45986.543478240739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45986.543478240739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45986.543478240739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45986.543478240739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45986.543478240739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45986.543478240739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45986.543478240739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45986.543478240739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45986.543478240739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45986.543478240739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45986.543478240739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45986.543478240739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45986.543478240739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45986.543478240739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45986.543478240739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45986.543478240739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45986.543478240739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45986.543478240739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45986.543478240739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45986.543478240739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45986.543478240739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45986.543478240739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45986.543478240739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45986.543478240739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45986.543478240739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45986.543478240739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45986.543478240739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45986.543478240739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45986.543478240739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45986.543478240739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45986.543478240739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45986.543478240739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45986.543478240739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45986.543478240739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45986.543478240739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45986.543478240739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45986.543478240739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45986.543478240739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45986.543478240739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45986.543478240739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45986.543478240739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45986.543478240739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45986.543478240739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45986.543478240739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45986.543478240739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45986.543478240739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45986.543478240739</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39129</v>
      </c>
      <c r="B2" s="37" t="str">
        <f>IFERROR(VLOOKUP(D2,DB!A:K,11,0),"")</f>
        <v>R5</v>
      </c>
      <c r="C2" s="37">
        <v>3</v>
      </c>
      <c r="D2" s="106" t="s">
        <v>36011</v>
      </c>
      <c r="E2" s="37" t="s">
        <v>39021</v>
      </c>
      <c r="F2" s="38">
        <v>45891.832060185188</v>
      </c>
      <c r="G2" s="108">
        <f ca="1">IFERROR(NOW()-F2,"")</f>
        <v>94.711418055550894</v>
      </c>
      <c r="H2" s="38">
        <v>45891.790393518517</v>
      </c>
      <c r="I2" s="37" t="str">
        <f>IFERROR(VLOOKUP(D2,DB!A:F,6,0),"")</f>
        <v>Generator-SG</v>
      </c>
      <c r="J2" s="37" t="str">
        <f>IFERROR(VLOOKUP(D2,DB!A:G,7,0),"")</f>
        <v>Vandalized</v>
      </c>
      <c r="K2" s="37" t="s">
        <v>39130</v>
      </c>
      <c r="L2" s="37" t="str">
        <f>IFERROR(VLOOKUP(D2,DB!A:I,9,0),"")</f>
        <v>Latis</v>
      </c>
      <c r="M2" s="105"/>
    </row>
    <row r="3" spans="1:13" ht="30">
      <c r="A3" s="37" t="s">
        <v>39131</v>
      </c>
      <c r="B3" s="37" t="str">
        <f>IFERROR(VLOOKUP(D3,DB!A:K,11,0),"")</f>
        <v>R5</v>
      </c>
      <c r="C3" s="37">
        <v>1</v>
      </c>
      <c r="D3" s="37" t="s">
        <v>33268</v>
      </c>
      <c r="E3" s="37" t="s">
        <v>39103</v>
      </c>
      <c r="F3" s="38">
        <v>45926.188877314817</v>
      </c>
      <c r="G3" s="108">
        <f t="shared" ref="G3" ca="1" si="0">IFERROR(NOW()-F3,"")</f>
        <v>60.354600925922568</v>
      </c>
      <c r="H3" s="38">
        <v>45926.158159722225</v>
      </c>
      <c r="I3" s="37" t="str">
        <f>IFERROR(VLOOKUP(D3,DB!A:F,6,0),"")</f>
        <v>SCECO</v>
      </c>
      <c r="J3" s="37" t="str">
        <f>IFERROR(VLOOKUP(D3,DB!A:G,7,0),"")</f>
        <v>Good</v>
      </c>
      <c r="K3" s="37" t="s">
        <v>39132</v>
      </c>
      <c r="L3" s="37" t="str">
        <f>IFERROR(VLOOKUP(D3,DB!A:I,9,0),"")</f>
        <v>Latis</v>
      </c>
      <c r="M3" s="105"/>
    </row>
    <row r="4" spans="1:13" ht="48" customHeight="1">
      <c r="A4" s="109" t="s">
        <v>39133</v>
      </c>
      <c r="B4" s="109" t="str">
        <f>IFERROR(VLOOKUP(D4,DB!A:K,11,0),"")</f>
        <v>R5</v>
      </c>
      <c r="C4" s="109">
        <v>1</v>
      </c>
      <c r="D4" s="109" t="s">
        <v>34758</v>
      </c>
      <c r="E4" s="109" t="s">
        <v>39103</v>
      </c>
      <c r="F4" s="110">
        <v>45948.661111111112</v>
      </c>
      <c r="G4" s="111">
        <f t="shared" ref="G4" ca="1" si="1">IFERROR(NOW()-F4,"")</f>
        <v>37.8823671296268</v>
      </c>
      <c r="H4" s="110">
        <v>45948.661111111112</v>
      </c>
      <c r="I4" s="109" t="str">
        <f>IFERROR(VLOOKUP(D4,DB!A:F,6,0),"")</f>
        <v>SCECO</v>
      </c>
      <c r="J4" s="109" t="str">
        <f>IFERROR(VLOOKUP(D4,DB!A:G,7,0),"")</f>
        <v>Dead</v>
      </c>
      <c r="K4" s="109" t="s">
        <v>39134</v>
      </c>
      <c r="L4" s="109" t="str">
        <f>IFERROR(VLOOKUP(D4,DB!A:I,9,0),"")</f>
        <v>Latis</v>
      </c>
    </row>
    <row r="5" spans="1:13" ht="30.75">
      <c r="A5" s="109" t="s">
        <v>39135</v>
      </c>
      <c r="B5" s="109" t="str">
        <f>IFERROR(VLOOKUP(D5,DB!A:K,11,0),"")</f>
        <v>R5</v>
      </c>
      <c r="C5" s="109">
        <v>1</v>
      </c>
      <c r="D5" s="109" t="s">
        <v>36518</v>
      </c>
      <c r="E5" s="109" t="s">
        <v>39021</v>
      </c>
      <c r="F5" s="122">
        <v>45981.373298611114</v>
      </c>
      <c r="G5" s="111">
        <f ca="1">IFERROR(NOW()-F5,"")</f>
        <v>5.1701793981483206</v>
      </c>
      <c r="H5" s="122">
        <v>45981.360798611109</v>
      </c>
      <c r="I5" s="109" t="str">
        <f>IFERROR(VLOOKUP(D5,DB!A:F,6,0),"")</f>
        <v>SCECO</v>
      </c>
      <c r="J5" s="109" t="str">
        <f>IFERROR(VLOOKUP(D5,DB!A:G,7,0),"")</f>
        <v>Dead</v>
      </c>
      <c r="K5" s="109" t="s">
        <v>39136</v>
      </c>
      <c r="L5" s="109" t="str">
        <f>IFERROR(VLOOKUP(D5,DB!A:I,9,0),"")</f>
        <v>Latis</v>
      </c>
    </row>
    <row r="6" spans="1:13">
      <c r="A6" s="109" t="s">
        <v>39137</v>
      </c>
      <c r="B6" s="109" t="str">
        <f>IFERROR(VLOOKUP(D6,DB!A:K,11,0),"")</f>
        <v>R5</v>
      </c>
      <c r="C6" s="109">
        <v>1</v>
      </c>
      <c r="D6" s="109" t="s">
        <v>38248</v>
      </c>
      <c r="E6" s="109" t="s">
        <v>39021</v>
      </c>
      <c r="F6" s="122">
        <v>45986.391886574071</v>
      </c>
      <c r="G6" s="111">
        <f ca="1">IFERROR(NOW()-F6,"")</f>
        <v>0.15159143519122154</v>
      </c>
      <c r="H6" s="122">
        <v>45986.386099537034</v>
      </c>
      <c r="I6" s="109" t="str">
        <f>IFERROR(VLOOKUP(D6,DB!A:F,6,0),"")</f>
        <v>SCECO</v>
      </c>
      <c r="J6" s="109" t="str">
        <f>IFERROR(VLOOKUP(D6,DB!A:G,7,0),"")</f>
        <v>Haj Removal</v>
      </c>
      <c r="K6" s="109" t="s">
        <v>39138</v>
      </c>
      <c r="L6" s="109" t="str">
        <f>IFERROR(VLOOKUP(D6,DB!A:I,9,0),"")</f>
        <v>Latis</v>
      </c>
    </row>
    <row r="7" spans="1:13">
      <c r="A7" s="109"/>
      <c r="B7" s="109" t="str">
        <f>IFERROR(VLOOKUP(D7,DB!A:K,11,0),"")</f>
        <v/>
      </c>
      <c r="C7" s="109"/>
      <c r="D7"/>
      <c r="E7" s="109"/>
      <c r="F7" s="109"/>
      <c r="G7" s="111">
        <f ca="1">IFERROR(NOW()-F7,"")</f>
        <v>45986.543478009262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45986.543478009262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45986.543478009262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45986.543478009262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45986.543478009262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45986.543478009262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45986.543478009262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45986.543478009262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45986.543478009262</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45986.543478009262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45986.543478009262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45986.543478009262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45986.543478009262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45986.543478009262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45986.543478009262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45986.543478009262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45986.543478009262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45986.543478009262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45986.543478009262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45986.543478009262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45986.543478009262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45986.543478009262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45986.543478009262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45986.543478009262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45986.543478009262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45986.543478009262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45986.543478009262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45986.543478009262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45986.543478009262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45986.543478009262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45986.543478009262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45986.543478009262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45986.543478009262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45986.543478009262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45986.543478009262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45986.543478009262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45986.543478009262</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39139</v>
      </c>
      <c r="B2" s="137" t="s">
        <v>5398</v>
      </c>
      <c r="C2" s="138">
        <v>3</v>
      </c>
      <c r="D2" s="137" t="s">
        <v>29367</v>
      </c>
      <c r="E2" s="109" t="s">
        <v>39021</v>
      </c>
      <c r="F2" s="139">
        <v>45986.49559027778</v>
      </c>
      <c r="G2" s="75">
        <f ca="1">IFERROR(NOW()-F2,"-")</f>
        <v>4.7887731481750961E-2</v>
      </c>
      <c r="H2" s="139">
        <v>45986.448425925926</v>
      </c>
      <c r="I2" s="137" t="str">
        <f>IFERROR(VLOOKUP(D2,DB!A:F,6,0),"")</f>
        <v>SCECO</v>
      </c>
      <c r="J2" s="137" t="str">
        <f>IFERROR(VLOOKUP(D2,DB!A:G,7,0),"")</f>
        <v>Dead+No BB Design</v>
      </c>
      <c r="K2" s="140" t="s">
        <v>39140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45986.543478009262</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45986.543478009262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45986.543478009262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45986.543478009262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45986.543478009262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45986.543478009262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45986.543478009262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45986.543478009262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45986.543478009262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45986.543478009262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45986.543478009262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45986.543478009262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45986.543478009262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45986.543478009262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45986.543478009262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45986.543478009262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45986.543478009262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45986.543478009262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45986.543478009262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45986.543478009262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45986.543478009262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45986.543478009262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45986.543478009262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45986.543478009262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45986.543478009262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45986.543478009262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45986.543478009262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45986.543478009262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45986.543478009262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45986.543478009262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45986.543478009262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45986.543478009262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45986.543478009262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45986.543478009262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45986.543478009262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45986.543478009262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45986.543478009262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45986.543478009262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