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439" documentId="13_ncr:1_{F6CB121F-512D-4AA6-A0C1-0FB36C537598}" xr6:coauthVersionLast="47" xr6:coauthVersionMax="47" xr10:uidLastSave="{704825AB-12E8-493B-B216-9F30EC6F5A42}"/>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B18" i="4"/>
  <c r="B19" i="4"/>
  <c r="B20"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B3"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<sst xmlns="http://schemas.openxmlformats.org/spreadsheetml/2006/main" count="180285" uniqueCount="39127">
  <si>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</si>
  <si>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</si>
  <si>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</si>
  <si>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</si>
  <si>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</si>
  <si>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</si>
  <si>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</si>
  <si>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</si>
  <si>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</si>
  <si>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</si>
  <si>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</si>
  <si>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</si>
  <si>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</si>
  <si>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</si>
  <si>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</si>
  <si>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</si>
  <si>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</si>
  <si>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</si>
  <si>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</si>
  <si>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</si>
  <si>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</si>
  <si>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</si>
  <si>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</si>
  <si>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</si>
  <si>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</si>
  <si>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</si>
  <si>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</si>
  <si>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</si>
  <si>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</si>
  <si>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</si>
  <si>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</si>
  <si>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</si>
  <si>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</si>
  <si>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</si>
  <si>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</si>
  <si>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</si>
  <si>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</si>
  <si>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</si>
  <si>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</si>
  <si>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</si>
  <si>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</si>
  <si>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</si>
  <si>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</si>
  <si>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</si>
  <si>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</si>
  <si>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</si>
  <si>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</si>
  <si>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</si>
  <si>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</si>
  <si>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</si>
  <si>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</si>
  <si>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</si>
  <si>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</si>
  <si>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</si>
  <si>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</si>
  <si>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</si>
  <si>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</si>
  <si>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</si>
  <si>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</si>
  <si>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</si>
  <si>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</si>
  <si>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</si>
  <si>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</si>
  <si>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</si>
  <si>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</si>
  <si>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</si>
  <si>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</si>
  <si>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</si>
  <si>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</si>
  <si>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</si>
  <si>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</si>
  <si>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</si>
  <si>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</si>
  <si>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</si>
  <si>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</si>
  <si>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</si>
  <si>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</si>
  <si>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</si>
  <si>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</si>
  <si>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</si>
  <si>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</si>
  <si>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</si>
  <si>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</si>
  <si>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</si>
  <si>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</si>
  <si>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</si>
  <si>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</si>
  <si>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</si>
  <si>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</si>
  <si>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</si>
  <si>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</si>
  <si>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</si>
  <si>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</si>
  <si>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</si>
  <si>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</si>
  <si>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</si>
  <si>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</si>
  <si>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</si>
  <si>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</si>
  <si>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</si>
  <si>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</si>
  <si>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</si>
  <si>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</si>
  <si>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</si>
  <si>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</si>
  <si>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</si>
  <si>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</si>
  <si>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</si>
  <si>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</si>
  <si>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</si>
  <si>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</si>
  <si>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</si>
  <si>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</si>
  <si>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</si>
  <si>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</si>
  <si>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</si>
  <si>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</si>
  <si>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</si>
  <si>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</si>
  <si>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</si>
  <si>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</si>
  <si>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</si>
  <si>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</si>
  <si>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</si>
  <si>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</si>
  <si>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</si>
  <si>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</si>
  <si>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</si>
  <si>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</si>
  <si>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</si>
  <si>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</si>
  <si>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</si>
  <si>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</si>
  <si>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</si>
  <si>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</si>
  <si>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</si>
  <si>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</si>
  <si>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</si>
  <si>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</si>
  <si>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</si>
  <si>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</si>
  <si>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</si>
  <si>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</si>
  <si>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</si>
  <si>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</si>
  <si>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</si>
  <si>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</si>
  <si>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</si>
  <si>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</si>
  <si>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</si>
  <si>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</si>
  <si>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</si>
  <si>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</si>
  <si>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</si>
  <si>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</si>
  <si>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</si>
  <si>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</si>
  <si>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</si>
  <si>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</si>
  <si>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</si>
  <si>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</si>
  <si>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</si>
  <si>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</si>
  <si>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</si>
  <si>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</si>
  <si>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</si>
  <si>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</si>
  <si>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</si>
  <si>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</si>
  <si>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</si>
  <si>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</si>
  <si>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</si>
  <si>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</si>
  <si>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</si>
  <si>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</si>
  <si>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</si>
  <si>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</si>
  <si>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</si>
  <si>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</si>
  <si>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</si>
  <si>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</si>
  <si>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</si>
  <si>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</si>
  <si>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</si>
  <si>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</si>
  <si>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</si>
  <si>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</si>
  <si>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</si>
  <si>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</si>
  <si>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</si>
  <si>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</si>
  <si>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</si>
  <si>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</si>
  <si>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</si>
  <si>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</si>
  <si>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</si>
  <si>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</si>
  <si>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</si>
  <si>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</si>
  <si>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</si>
  <si>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</si>
  <si>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</si>
  <si>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</si>
  <si>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</si>
  <si>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</si>
  <si>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</si>
  <si>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</si>
  <si>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</si>
  <si>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</si>
  <si>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</si>
  <si>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</si>
  <si>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</si>
  <si>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</si>
  <si>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</si>
  <si>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</si>
  <si>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</si>
  <si>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</si>
  <si>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</si>
  <si>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</si>
  <si>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</si>
  <si>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</si>
  <si>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</si>
  <si>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</si>
  <si>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</si>
  <si>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</si>
  <si>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</si>
  <si>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</si>
  <si>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</si>
  <si>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</si>
  <si>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</si>
  <si>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</si>
  <si>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</si>
  <si>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</si>
  <si>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</si>
  <si>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</si>
  <si>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</si>
  <si>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</si>
  <si>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</si>
  <si>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</si>
  <si>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</si>
  <si>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</si>
  <si>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</si>
  <si>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</si>
  <si>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</si>
  <si>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</si>
  <si>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</si>
  <si>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</si>
  <si>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</si>
  <si>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</si>
  <si>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</si>
  <si>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</si>
  <si>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</si>
  <si>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</si>
  <si>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</si>
  <si>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</si>
  <si>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</si>
  <si>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</si>
  <si>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</si>
  <si>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</si>
  <si>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</si>
  <si>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</si>
  <si>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</si>
  <si>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</si>
  <si>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</si>
  <si>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</si>
  <si>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</si>
  <si>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</si>
  <si>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</si>
  <si>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</si>
  <si>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</si>
  <si>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</si>
  <si>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</si>
  <si>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</si>
  <si>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</si>
  <si>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</si>
  <si>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</si>
  <si>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</si>
  <si>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</si>
  <si>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</si>
  <si>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</si>
  <si>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</si>
  <si>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</si>
  <si>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</si>
  <si>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</si>
  <si>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</si>
  <si>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</si>
  <si>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</si>
  <si>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</si>
  <si>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</si>
  <si>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</si>
  <si>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</si>
  <si>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</si>
  <si>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</si>
  <si>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</si>
  <si>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</si>
  <si>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</si>
  <si>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</si>
  <si>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</si>
  <si>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</si>
  <si>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</si>
  <si>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</si>
  <si>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</si>
  <si>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</si>
  <si>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</si>
  <si>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</si>
  <si>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</si>
  <si>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</si>
  <si>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</si>
  <si>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</si>
  <si>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</si>
  <si>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</si>
  <si>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</si>
  <si>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</si>
  <si>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</si>
  <si>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</si>
  <si>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</si>
  <si>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</si>
  <si>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</si>
  <si>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</si>
  <si>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</si>
  <si>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</si>
  <si>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</si>
  <si>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</si>
  <si>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</si>
  <si>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</si>
  <si>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</si>
  <si>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</si>
  <si>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</si>
  <si>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</si>
  <si>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</si>
  <si>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</si>
  <si>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</si>
  <si>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</si>
  <si>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</si>
  <si>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</si>
  <si>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</si>
  <si>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</si>
  <si>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</si>
  <si>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</si>
  <si>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</si>
  <si>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</si>
  <si>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</si>
  <si>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</si>
  <si>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</si>
  <si>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</si>
  <si>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</si>
  <si>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</si>
  <si>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</si>
  <si>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</si>
  <si>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</si>
  <si>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</si>
  <si>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</si>
  <si>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</si>
  <si>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</si>
  <si>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</si>
  <si>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</si>
  <si>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</si>
  <si>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</si>
  <si>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</si>
  <si>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</si>
  <si>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</si>
  <si>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</si>
  <si>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</si>
  <si>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</si>
  <si>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</si>
  <si>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</si>
  <si>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</si>
  <si>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</si>
  <si>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</si>
  <si>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</si>
  <si>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</si>
  <si>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</si>
  <si>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</si>
  <si>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</si>
  <si>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</si>
  <si>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</si>
  <si>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</si>
  <si>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</si>
  <si>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</si>
  <si>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</si>
  <si>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</si>
  <si>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</si>
  <si>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</si>
  <si>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</si>
  <si>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</si>
  <si>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</si>
  <si>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</si>
  <si>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</si>
  <si>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</si>
  <si>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</si>
  <si>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</si>
  <si>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</si>
  <si>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</si>
  <si>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</si>
  <si>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</si>
  <si>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</si>
  <si>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</si>
  <si>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</si>
  <si>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</si>
  <si>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</si>
  <si>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</si>
  <si>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</si>
  <si>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</si>
  <si>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</si>
  <si>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</si>
  <si>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</si>
  <si>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</si>
  <si>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</si>
  <si>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</si>
  <si>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</si>
  <si>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</si>
  <si>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</si>
  <si>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</si>
  <si>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</si>
  <si>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</si>
  <si>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</si>
  <si>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</si>
  <si>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</si>
  <si>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</si>
  <si>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</si>
  <si>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</si>
  <si>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</si>
  <si>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</si>
  <si>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</si>
  <si>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</si>
  <si>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</si>
  <si>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</si>
  <si>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</si>
  <si>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</si>
  <si>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</si>
  <si>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</si>
  <si>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</si>
  <si>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</si>
  <si>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</si>
  <si>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</si>
  <si>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</si>
  <si>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</si>
  <si>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</si>
  <si>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</si>
  <si>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</si>
  <si>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</si>
  <si>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</si>
  <si>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</si>
  <si>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</si>
  <si>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</si>
  <si>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</si>
  <si>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</si>
  <si>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</si>
  <si>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</si>
  <si>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</si>
  <si>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</si>
  <si>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</si>
  <si>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</si>
  <si>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</si>
  <si>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</si>
  <si>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</si>
  <si>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</si>
  <si>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</si>
  <si>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</si>
  <si>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</si>
  <si>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</si>
  <si>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</si>
  <si>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</si>
  <si>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</si>
  <si>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</si>
  <si>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</si>
  <si>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</si>
  <si>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</si>
  <si>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</si>
  <si>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</si>
  <si>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</si>
  <si>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</si>
  <si>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</si>
  <si>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</si>
  <si>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</si>
  <si>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</si>
  <si>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</si>
  <si>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</si>
  <si>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</si>
  <si>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</si>
  <si>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</si>
  <si>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</si>
  <si>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</si>
  <si>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</si>
  <si>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</si>
  <si>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</si>
  <si>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</si>
  <si>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</si>
  <si>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</si>
  <si>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</si>
  <si>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</si>
  <si>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</si>
  <si>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</si>
  <si>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</si>
  <si>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</si>
  <si>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</si>
  <si>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</si>
  <si>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</si>
  <si>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</si>
  <si>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</si>
  <si>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</si>
  <si>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</si>
  <si>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</si>
  <si>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</si>
  <si>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</si>
  <si>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</si>
  <si>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</si>
  <si>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</si>
  <si>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</si>
  <si>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</si>
  <si>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</si>
  <si>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</si>
  <si>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</si>
  <si>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</si>
  <si>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</si>
  <si>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</si>
  <si>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</si>
  <si>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</si>
  <si>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</si>
  <si>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</si>
  <si>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</si>
  <si>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</si>
  <si>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</si>
  <si>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</si>
  <si>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</si>
  <si>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</si>
  <si>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</si>
  <si>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</si>
  <si>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</si>
  <si>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</si>
  <si>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</si>
  <si>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</si>
  <si>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</si>
  <si>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</si>
  <si>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</si>
  <si>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</si>
  <si>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</si>
  <si>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</si>
  <si>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</si>
  <si>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</si>
  <si>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</si>
  <si>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</si>
  <si>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</si>
  <si>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</si>
  <si>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</si>
  <si>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</si>
  <si>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</si>
  <si>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</si>
  <si>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</si>
  <si>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</si>
  <si>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</si>
  <si>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</si>
  <si>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</si>
  <si>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</si>
  <si>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</si>
  <si>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</si>
  <si>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</si>
  <si>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</si>
  <si>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</si>
  <si>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</si>
  <si>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</si>
  <si>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</si>
  <si>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</si>
  <si>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</si>
  <si>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</si>
  <si>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</si>
  <si>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</si>
  <si>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</si>
  <si>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</si>
  <si>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</si>
  <si>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</si>
  <si>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</si>
  <si>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</si>
  <si>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</si>
  <si>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</si>
  <si>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</si>
  <si>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</si>
  <si>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</si>
  <si>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</si>
  <si>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</si>
  <si>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</si>
  <si>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</si>
  <si>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</si>
  <si>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</si>
  <si>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</si>
  <si>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</si>
  <si>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</si>
  <si>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</si>
  <si>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</si>
  <si>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</si>
  <si>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</si>
  <si>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</si>
  <si>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</si>
  <si>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</si>
  <si>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</si>
  <si>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</si>
  <si>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</si>
  <si>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</si>
  <si>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</si>
  <si>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</si>
  <si>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</si>
  <si>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</si>
  <si>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</si>
  <si>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</si>
  <si>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</si>
  <si>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</si>
  <si>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</si>
  <si>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</si>
  <si>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</si>
  <si>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</si>
  <si>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</si>
  <si>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</si>
  <si>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</si>
  <si>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</si>
  <si>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</si>
  <si>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</si>
  <si>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</si>
  <si>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</si>
  <si>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</si>
  <si>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</si>
  <si>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</si>
  <si>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</si>
  <si>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</si>
  <si>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</si>
  <si>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</si>
  <si>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</si>
  <si>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</si>
  <si>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</si>
  <si>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</si>
  <si>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</si>
  <si>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</si>
  <si>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</si>
  <si>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</si>
  <si>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</si>
  <si>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</si>
  <si>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</si>
  <si>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</si>
  <si>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</si>
  <si>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</si>
  <si>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</si>
  <si>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</si>
  <si>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</si>
  <si>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</si>
  <si>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</si>
  <si>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</si>
  <si>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</si>
  <si>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</si>
  <si>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</si>
  <si>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</si>
  <si>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</si>
  <si>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</si>
  <si>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</si>
  <si>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</si>
  <si>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</si>
  <si>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</si>
  <si>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</si>
  <si>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</si>
  <si>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</si>
  <si>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</si>
  <si>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</si>
  <si>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</si>
  <si>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</si>
  <si>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</si>
  <si>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</si>
  <si>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</si>
  <si>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</si>
  <si>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</si>
  <si>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</si>
  <si>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</si>
  <si>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</si>
  <si>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</si>
  <si>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</si>
  <si>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</si>
  <si>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</si>
  <si>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</si>
  <si>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</si>
  <si>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</si>
  <si>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</si>
  <si>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</si>
  <si>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</si>
  <si>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</si>
  <si>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</si>
  <si>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</si>
  <si>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</si>
  <si>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</si>
  <si>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</si>
  <si>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</si>
  <si>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</si>
  <si>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</si>
  <si>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</si>
  <si>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</si>
  <si>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</si>
  <si>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</si>
  <si>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</si>
  <si>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</si>
  <si>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</si>
  <si>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</si>
  <si>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</si>
  <si>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</si>
  <si>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</si>
  <si>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</si>
  <si>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</si>
  <si>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</si>
  <si>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</si>
  <si>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</si>
  <si>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</si>
  <si>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</si>
  <si>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</si>
  <si>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</si>
  <si>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</si>
  <si>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</si>
  <si>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</si>
  <si>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</si>
  <si>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</si>
  <si>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</si>
  <si>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</si>
  <si>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</si>
  <si>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</si>
  <si>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</si>
  <si>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</si>
  <si>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</si>
  <si>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</si>
  <si>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</si>
  <si>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</si>
  <si>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</si>
  <si>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</si>
  <si>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</si>
  <si>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</si>
  <si>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</si>
  <si>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</si>
  <si>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</si>
  <si>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</si>
  <si>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</si>
  <si>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</si>
  <si>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</si>
  <si>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</si>
  <si>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</si>
  <si>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</si>
  <si>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</si>
  <si>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</si>
  <si>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</si>
  <si>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</si>
  <si>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</si>
  <si>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</si>
  <si>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</si>
  <si>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</si>
  <si>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</si>
  <si>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</si>
  <si>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</si>
  <si>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</si>
  <si>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</si>
  <si>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</si>
  <si>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</si>
  <si>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</si>
  <si>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</si>
  <si>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</si>
  <si>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</si>
  <si>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</si>
  <si>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</si>
  <si>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</si>
  <si>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</si>
  <si>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</si>
  <si>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</si>
  <si>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</si>
  <si>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</si>
  <si>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</si>
  <si>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</si>
  <si>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</si>
  <si>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</si>
  <si>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</si>
  <si>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</si>
  <si>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</si>
  <si>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</si>
  <si>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</si>
  <si>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</si>
  <si>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</si>
  <si>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</si>
  <si>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</si>
  <si>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</si>
  <si>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</si>
  <si>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</si>
  <si>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</si>
  <si>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</si>
  <si>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</si>
  <si>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</si>
  <si>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</si>
  <si>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</si>
  <si>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</si>
  <si>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</si>
  <si>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</si>
  <si>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</si>
  <si>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</si>
  <si>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</si>
  <si>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</si>
  <si>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</si>
  <si>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</si>
  <si>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</si>
  <si>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</si>
  <si>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</si>
  <si>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</si>
  <si>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</si>
  <si>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</si>
  <si>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</si>
  <si>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</si>
  <si>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</si>
  <si>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</si>
  <si>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</si>
  <si>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</si>
  <si>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</si>
  <si>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</si>
  <si>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</si>
  <si>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</si>
  <si>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</si>
  <si>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</si>
  <si>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</si>
  <si>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</si>
  <si>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</si>
  <si>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</si>
  <si>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</si>
  <si>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</si>
  <si>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</si>
  <si>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</si>
  <si>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</si>
  <si>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</si>
  <si>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</si>
  <si>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</si>
  <si>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</si>
  <si>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</si>
  <si>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</si>
  <si>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</si>
  <si>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</si>
  <si>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</si>
  <si>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</si>
  <si>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</si>
  <si>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</si>
  <si>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</si>
  <si>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</si>
  <si>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</si>
  <si>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</si>
  <si>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</si>
  <si>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</si>
  <si>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</si>
  <si>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</si>
  <si>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</si>
  <si>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</si>
  <si>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</si>
  <si>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</si>
  <si>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</si>
  <si>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</si>
  <si>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</si>
  <si>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</si>
  <si>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</si>
  <si>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</si>
  <si>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</si>
  <si>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</si>
  <si>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</si>
  <si>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</si>
  <si>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</si>
  <si>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</si>
  <si>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</si>
  <si>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</si>
  <si>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</si>
  <si>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</si>
  <si>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</si>
  <si>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</si>
  <si>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</si>
  <si>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</si>
  <si>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</si>
  <si>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</si>
  <si>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</si>
  <si>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</si>
  <si>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</si>
  <si>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</si>
  <si>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</si>
  <si>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</si>
  <si>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</si>
  <si>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</si>
  <si>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</si>
  <si>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</si>
  <si>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</si>
  <si>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</si>
  <si>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</si>
  <si>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</si>
  <si>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</si>
  <si>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</si>
  <si>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</si>
  <si>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</si>
  <si>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</si>
  <si>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</si>
  <si>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</si>
  <si>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</si>
  <si>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</si>
  <si>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</si>
  <si>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</si>
  <si>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</si>
  <si>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</si>
  <si>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</si>
  <si>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</si>
  <si>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</si>
  <si>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</si>
  <si>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</si>
  <si>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</si>
  <si>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</si>
  <si>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</si>
  <si>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</si>
  <si>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</si>
  <si>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</si>
  <si>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</si>
  <si>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</si>
  <si>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</si>
  <si>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</si>
  <si>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</si>
  <si>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</si>
  <si>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</si>
  <si>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</si>
  <si>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</si>
  <si>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</si>
  <si>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</si>
  <si>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</si>
  <si>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</si>
  <si>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</si>
  <si>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</si>
  <si>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</si>
  <si>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</si>
  <si>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</si>
  <si>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</si>
  <si>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</si>
  <si>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</si>
  <si>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</si>
  <si>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</si>
  <si>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</si>
  <si>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</si>
  <si>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</si>
  <si>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</si>
  <si>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</si>
  <si>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</si>
  <si>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</si>
  <si>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</si>
  <si>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</si>
  <si>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</si>
  <si>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</si>
  <si>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</si>
  <si>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</si>
  <si>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</si>
  <si>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</si>
  <si>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</si>
  <si>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</si>
  <si>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</si>
  <si>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</si>
  <si>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</si>
  <si>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</si>
  <si>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</si>
  <si>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</si>
  <si>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</si>
  <si>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</si>
  <si>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</si>
  <si>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</si>
  <si>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</si>
  <si>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</si>
  <si>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</si>
  <si>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</si>
  <si>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</si>
  <si>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</si>
  <si>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</si>
  <si>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</si>
  <si>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</si>
  <si>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</si>
  <si>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</si>
  <si>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</si>
  <si>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</si>
  <si>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</si>
  <si>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</si>
  <si>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</si>
  <si>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</si>
  <si>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</si>
  <si>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</si>
  <si>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</si>
  <si>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</si>
  <si>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</si>
  <si>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</si>
  <si>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</si>
  <si>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</si>
  <si>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</si>
  <si>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</si>
  <si>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</si>
  <si>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</si>
  <si>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</si>
  <si>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</si>
  <si>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</si>
  <si>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</si>
  <si>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</si>
  <si>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</si>
  <si>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</si>
  <si>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</si>
  <si>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</si>
  <si>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</si>
  <si>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</si>
  <si>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</si>
  <si>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</si>
  <si>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</si>
  <si>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</si>
  <si>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</si>
  <si>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</si>
  <si>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</si>
  <si>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</si>
  <si>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</si>
  <si>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</si>
  <si>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</si>
  <si>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</si>
  <si>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</si>
  <si>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</si>
  <si>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</si>
  <si>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</si>
  <si>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</si>
  <si>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</si>
  <si>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</si>
  <si>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</si>
  <si>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</si>
  <si>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</si>
  <si>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</si>
  <si>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</si>
  <si>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</si>
  <si>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</si>
  <si>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</si>
  <si>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</si>
  <si>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</si>
  <si>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</si>
  <si>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</si>
  <si>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</si>
  <si>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</si>
  <si>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</si>
  <si>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</si>
  <si>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</si>
  <si>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</si>
  <si>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</si>
  <si>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</si>
  <si>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</si>
  <si>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</si>
  <si>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</si>
  <si>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</si>
  <si>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</si>
  <si>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</si>
  <si>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</si>
  <si>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</si>
  <si>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</si>
  <si>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</si>
  <si>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</si>
  <si>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</si>
  <si>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</si>
  <si>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</si>
  <si>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</si>
  <si>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</si>
  <si>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</si>
  <si>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</si>
  <si>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</si>
  <si>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</si>
  <si>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</si>
  <si>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</si>
  <si>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</si>
  <si>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</si>
  <si>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</si>
  <si>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</si>
  <si>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</si>
  <si>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</si>
  <si>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</si>
  <si>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</si>
  <si>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</si>
  <si>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</si>
  <si>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</si>
  <si>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</si>
  <si>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</si>
  <si>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</si>
  <si>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</si>
  <si>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</si>
  <si>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</si>
  <si>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</si>
  <si>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</si>
  <si>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</si>
  <si>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</si>
  <si>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</si>
  <si>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</si>
  <si>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</si>
  <si>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</si>
  <si>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</si>
  <si>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</si>
  <si>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</si>
  <si>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</si>
  <si>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</si>
  <si>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</si>
  <si>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</si>
  <si>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</si>
  <si>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</si>
  <si>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</si>
  <si>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</si>
  <si>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</si>
  <si>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</si>
  <si>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</si>
  <si>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</si>
  <si>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</si>
  <si>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</si>
  <si>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</si>
  <si>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</si>
  <si>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</si>
  <si>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</si>
  <si>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</si>
  <si>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</si>
  <si>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</si>
  <si>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</si>
  <si>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</si>
  <si>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</si>
  <si>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</si>
  <si>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</si>
  <si>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</si>
  <si>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</si>
  <si>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</si>
  <si>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</si>
  <si>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</si>
  <si>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</si>
  <si>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</si>
  <si>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</si>
  <si>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</si>
  <si>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</si>
  <si>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</si>
  <si>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</si>
  <si>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</si>
  <si>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</si>
  <si>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</si>
  <si>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</si>
  <si>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</si>
  <si>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</si>
  <si>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</si>
  <si>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</si>
  <si>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</si>
  <si>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</si>
  <si>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</si>
  <si>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</si>
  <si>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</si>
  <si>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</si>
  <si>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</si>
  <si>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</si>
  <si>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</si>
  <si>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</si>
  <si>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</si>
  <si>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</si>
  <si>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</si>
  <si>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</si>
  <si>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</si>
  <si>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</si>
  <si>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</si>
  <si>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</si>
  <si>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</si>
  <si>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</si>
  <si>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</si>
  <si>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</si>
  <si>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</si>
  <si>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</si>
  <si>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</si>
  <si>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</si>
  <si>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</si>
  <si>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</si>
  <si>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</si>
  <si>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</si>
  <si>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</si>
  <si>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</si>
  <si>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</si>
  <si>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</si>
  <si>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</si>
  <si>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</si>
  <si>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</si>
  <si>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</si>
  <si>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</si>
  <si>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</si>
  <si>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</si>
  <si>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</si>
  <si>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</si>
  <si>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</si>
  <si>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</si>
  <si>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</si>
  <si>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</si>
  <si>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</si>
  <si>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</si>
  <si>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</si>
  <si>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</si>
  <si>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</si>
  <si>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</si>
  <si>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</si>
  <si>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</si>
  <si>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</si>
  <si>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</si>
  <si>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</si>
  <si>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</si>
  <si>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</si>
  <si>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</si>
  <si>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</si>
  <si>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</si>
  <si>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</si>
  <si>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</si>
  <si>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</si>
  <si>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</si>
  <si>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</si>
  <si>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</si>
  <si>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</si>
  <si>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</si>
  <si>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</si>
  <si>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</si>
  <si>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</si>
  <si>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</si>
  <si>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</si>
  <si>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</si>
  <si>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</si>
  <si>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</si>
  <si>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</si>
  <si>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</si>
  <si>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</si>
  <si>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</si>
  <si>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</si>
  <si>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</si>
  <si>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</si>
  <si>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</si>
  <si>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</si>
  <si>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</si>
  <si>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</si>
  <si>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</si>
  <si>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</si>
  <si>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</si>
  <si>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</si>
  <si>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</si>
  <si>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</si>
  <si>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</si>
  <si>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</si>
  <si>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</si>
  <si>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</si>
  <si>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</si>
  <si>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</si>
  <si>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</si>
  <si>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</si>
  <si>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</si>
  <si>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</si>
  <si>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</si>
  <si>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</si>
  <si>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</si>
  <si>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</si>
  <si>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</si>
  <si>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</si>
  <si>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</si>
  <si>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</si>
  <si>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</si>
  <si>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</si>
  <si>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</si>
  <si>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</si>
  <si>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</si>
  <si>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</si>
  <si>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</si>
  <si>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</si>
  <si>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</si>
  <si>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</si>
  <si>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</si>
  <si>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</si>
  <si>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</si>
  <si>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</si>
  <si>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</si>
  <si>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</si>
  <si>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</si>
  <si>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</si>
  <si>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</si>
  <si>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</si>
  <si>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</si>
  <si>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</si>
  <si>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</si>
  <si>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</si>
  <si>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</si>
  <si>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</si>
  <si>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</si>
  <si>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</si>
  <si>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</si>
  <si>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</si>
  <si>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</si>
  <si>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</si>
  <si>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</si>
  <si>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</si>
  <si>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</si>
  <si>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</si>
  <si>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</si>
  <si>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</si>
  <si>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</si>
  <si>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</si>
  <si>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</si>
  <si>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</si>
  <si>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</si>
  <si>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</si>
  <si>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</si>
  <si>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</si>
  <si>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</si>
  <si>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</si>
  <si>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</si>
  <si>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</si>
  <si>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</si>
  <si>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</si>
  <si>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</si>
  <si>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</si>
  <si>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</si>
  <si>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</si>
  <si>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</si>
  <si>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</si>
  <si>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</si>
  <si>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</si>
  <si>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</si>
  <si>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</si>
  <si>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</si>
  <si>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</si>
  <si>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</si>
  <si>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</si>
  <si>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</si>
  <si>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</si>
  <si>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</si>
  <si>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</si>
  <si>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</si>
  <si>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</si>
  <si>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</si>
  <si>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</si>
  <si>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</si>
  <si>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</si>
  <si>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</si>
  <si>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</si>
  <si>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</si>
  <si>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</si>
  <si>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</si>
  <si>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</si>
  <si>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</si>
  <si>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</si>
  <si>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</si>
  <si>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</si>
  <si>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</si>
  <si>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</si>
  <si>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</si>
  <si>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</si>
  <si>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</si>
  <si>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</si>
  <si>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</si>
  <si>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</si>
  <si>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</si>
  <si>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</si>
  <si>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</si>
  <si>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</si>
  <si>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</si>
  <si>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</si>
  <si>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</si>
  <si>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</si>
  <si>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</si>
  <si>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</si>
  <si>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</si>
  <si>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</si>
  <si>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</si>
  <si>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</si>
  <si>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</si>
  <si>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</si>
  <si>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</si>
  <si>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</si>
  <si>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</si>
  <si>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</si>
  <si>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</si>
  <si>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</si>
  <si>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</si>
  <si>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</si>
  <si>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</si>
  <si>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</si>
  <si>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</si>
  <si>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</si>
  <si>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</si>
  <si>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</si>
  <si>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</si>
  <si>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</si>
  <si>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</si>
  <si>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</si>
  <si>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</si>
  <si>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</si>
  <si>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</si>
  <si>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</si>
  <si>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</si>
  <si>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</si>
  <si>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</si>
  <si>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</si>
  <si>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</si>
  <si>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</si>
  <si>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</si>
  <si>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</si>
  <si>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</si>
  <si>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</si>
  <si>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</si>
  <si>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</si>
  <si>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</si>
  <si>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</si>
  <si>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</si>
  <si>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</si>
  <si>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</si>
  <si>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</si>
  <si>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</si>
  <si>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</si>
  <si>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</si>
  <si>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</si>
  <si>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</si>
  <si>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</si>
  <si>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</si>
  <si>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</si>
  <si>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</si>
  <si>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</si>
  <si>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</si>
  <si>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</si>
  <si>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</si>
  <si>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</si>
  <si>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</si>
  <si>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</si>
  <si>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</si>
  <si>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</si>
  <si>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</si>
  <si>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</si>
  <si>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</si>
  <si>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</si>
  <si>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</si>
  <si>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</si>
  <si>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</si>
  <si>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</si>
  <si>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</si>
  <si>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</si>
  <si>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</si>
  <si>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</si>
  <si>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</si>
  <si>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</si>
  <si>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</si>
  <si>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</si>
  <si>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</si>
  <si>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</si>
  <si>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</si>
  <si>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</si>
  <si>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</si>
  <si>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</si>
  <si>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</si>
  <si>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</si>
  <si>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</si>
  <si>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</si>
  <si>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</si>
  <si>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</si>
  <si>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</si>
  <si>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</si>
  <si>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</si>
  <si>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</si>
  <si>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</si>
  <si>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</si>
  <si>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</si>
  <si>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</si>
  <si>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</si>
  <si>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</si>
  <si>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</si>
  <si>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</si>
  <si>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</si>
  <si>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</si>
  <si>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</si>
  <si>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</si>
  <si>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</si>
  <si>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</si>
  <si>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</si>
  <si>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</si>
  <si>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</si>
  <si>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</si>
  <si>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</si>
  <si>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</si>
  <si>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</si>
  <si>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</si>
  <si>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</si>
  <si>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</si>
  <si>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</si>
  <si>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</si>
  <si>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</si>
  <si>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</si>
  <si>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</si>
  <si>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</si>
  <si>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</si>
  <si>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</si>
  <si>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</si>
  <si>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</si>
  <si>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</si>
  <si>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</si>
  <si>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</si>
  <si>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</si>
  <si>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</si>
  <si>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</si>
  <si>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</si>
  <si>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</si>
  <si>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</si>
  <si>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</si>
  <si>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</si>
  <si>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</si>
  <si>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</si>
  <si>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</si>
  <si>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</si>
  <si>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</si>
  <si>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</si>
  <si>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</si>
  <si>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</si>
  <si>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</si>
  <si>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</si>
  <si>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</si>
  <si>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</si>
  <si>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</si>
  <si>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</si>
  <si>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</si>
  <si>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</si>
  <si>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</si>
  <si>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</si>
  <si>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</si>
  <si>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</si>
  <si>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</si>
  <si>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</si>
  <si>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</si>
  <si>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</si>
  <si>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</si>
  <si>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</si>
  <si>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</si>
  <si>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</si>
  <si>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</si>
  <si>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</si>
  <si>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</si>
  <si>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</si>
  <si>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</si>
  <si>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</si>
  <si>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</si>
  <si>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</si>
  <si>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</si>
  <si>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</si>
  <si>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</si>
  <si>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</si>
  <si>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</si>
  <si>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</si>
  <si>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</si>
  <si>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</si>
  <si>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</si>
  <si>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</si>
  <si>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</si>
  <si>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</si>
  <si>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</si>
  <si>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</si>
  <si>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</si>
  <si>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</si>
  <si>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</si>
  <si>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</si>
  <si>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</si>
  <si>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</si>
  <si>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</si>
  <si>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</si>
  <si>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</si>
  <si>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</si>
  <si>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</si>
  <si>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</si>
  <si>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</si>
  <si>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</si>
  <si>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</si>
  <si>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</si>
  <si>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</si>
  <si>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</si>
  <si>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</si>
  <si>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</si>
  <si>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</si>
  <si>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</si>
  <si>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</si>
  <si>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</si>
  <si>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</si>
  <si>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</si>
  <si>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</si>
  <si>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</si>
  <si>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</si>
  <si>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</si>
  <si>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</si>
  <si>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</si>
  <si>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</si>
  <si>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</si>
  <si>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</si>
  <si>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</si>
  <si>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</si>
  <si>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</si>
  <si>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</si>
  <si>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</si>
  <si>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</si>
  <si>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</si>
  <si>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</si>
  <si>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</si>
  <si>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</si>
  <si>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</si>
  <si>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</si>
  <si>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</si>
  <si>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</si>
  <si>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</si>
  <si>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</si>
  <si>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</si>
  <si>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</si>
  <si>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</si>
  <si>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</si>
  <si>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</si>
  <si>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</si>
  <si>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</si>
  <si>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</si>
  <si>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</si>
  <si>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</si>
  <si>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</si>
  <si>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</si>
  <si>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</si>
  <si>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</si>
  <si>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</si>
  <si>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</si>
  <si>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</si>
  <si>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</si>
  <si>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</si>
  <si>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</si>
  <si>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</si>
  <si>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</si>
  <si>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</si>
  <si>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</si>
  <si>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</si>
  <si>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</si>
  <si>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</si>
  <si>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</si>
  <si>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</si>
  <si>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</si>
  <si>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</si>
  <si>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</si>
  <si>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</si>
  <si>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</si>
  <si>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</si>
  <si>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</si>
  <si>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</si>
  <si>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</si>
  <si>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</si>
  <si>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</si>
  <si>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</si>
  <si>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</si>
  <si>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</si>
  <si>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</si>
  <si>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</si>
  <si>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</si>
  <si>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</si>
  <si>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</si>
  <si>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</si>
  <si>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</si>
  <si>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</si>
  <si>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</si>
  <si>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</si>
  <si>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</si>
  <si>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</si>
  <si>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</si>
  <si>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</si>
  <si>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</si>
  <si>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</si>
  <si>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</si>
  <si>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</si>
  <si>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</si>
  <si>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</si>
  <si>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</si>
  <si>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</si>
  <si>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</si>
  <si>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</si>
  <si>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</si>
  <si>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</si>
  <si>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</si>
  <si>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</si>
  <si>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</si>
  <si>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</si>
  <si>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</si>
  <si>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</si>
  <si>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</si>
  <si>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</si>
  <si>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</si>
  <si>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</si>
  <si>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</si>
  <si>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</si>
  <si>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</si>
  <si>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</si>
  <si>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</si>
  <si>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</si>
  <si>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</si>
  <si>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</si>
  <si>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</si>
  <si>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</si>
  <si>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</si>
  <si>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</si>
  <si>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</si>
  <si>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</si>
  <si>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</si>
  <si>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</si>
  <si>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</si>
  <si>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</si>
  <si>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</si>
  <si>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</si>
  <si>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</si>
  <si>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</si>
  <si>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</si>
  <si>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</si>
  <si>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</si>
  <si>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</si>
  <si>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</si>
  <si>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</si>
  <si>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</si>
  <si>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</si>
  <si>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</si>
  <si>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</si>
  <si>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</si>
  <si>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</si>
  <si>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</si>
  <si>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</si>
  <si>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</si>
  <si>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</si>
  <si>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</si>
  <si>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</si>
  <si>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</si>
  <si>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</si>
  <si>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</si>
  <si>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</si>
  <si>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</si>
  <si>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</si>
  <si>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</si>
  <si>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</si>
  <si>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</si>
  <si>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</si>
  <si>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</si>
  <si>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</si>
  <si>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</si>
  <si>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</si>
  <si>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</si>
  <si>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</si>
  <si>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</si>
  <si>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</si>
  <si>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</si>
  <si>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</si>
  <si>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</si>
  <si>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</si>
  <si>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</si>
  <si>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</si>
  <si>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</si>
  <si>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</si>
  <si>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</si>
  <si>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</si>
  <si>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</si>
  <si>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</si>
  <si>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</si>
  <si>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</si>
  <si>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</si>
  <si>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</si>
  <si>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</si>
  <si>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</si>
  <si>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</si>
  <si>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</si>
  <si>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</si>
  <si>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</si>
  <si>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</si>
  <si>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</si>
  <si>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</si>
  <si>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</si>
  <si>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</si>
  <si>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</si>
  <si>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</si>
  <si>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</si>
  <si>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</si>
  <si>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</si>
  <si>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</si>
  <si>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</si>
  <si>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</si>
  <si>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</si>
  <si>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</si>
  <si>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</si>
  <si>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</si>
  <si>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</si>
  <si>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</si>
  <si>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</si>
  <si>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</si>
  <si>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</si>
  <si>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</si>
  <si>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</si>
  <si>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</si>
  <si>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</si>
  <si>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</si>
  <si>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</si>
  <si>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</si>
  <si>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</si>
  <si>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</si>
  <si>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</si>
  <si>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</si>
  <si>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</si>
  <si>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</si>
  <si>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</si>
  <si>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</si>
  <si>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</si>
  <si>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</si>
  <si>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</si>
  <si>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</si>
  <si>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</si>
  <si>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</si>
  <si>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</si>
  <si>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</si>
  <si>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</si>
  <si>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</si>
  <si>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</si>
  <si>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</si>
  <si>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</si>
  <si>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</si>
  <si>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</si>
  <si>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</si>
  <si>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</si>
  <si>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</si>
  <si>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</si>
  <si>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</si>
  <si>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</si>
  <si>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</si>
  <si>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</si>
  <si>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</si>
  <si>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</si>
  <si>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</si>
  <si>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</si>
  <si>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</si>
  <si>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</si>
  <si>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</si>
  <si>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</si>
  <si>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</si>
  <si>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</si>
  <si>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</si>
  <si>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</si>
  <si>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</si>
  <si>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</si>
  <si>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</si>
  <si>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</si>
  <si>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</si>
  <si>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</si>
  <si>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</si>
  <si>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</si>
  <si>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</si>
  <si>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</si>
  <si>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</si>
  <si>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</si>
  <si>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</si>
  <si>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</si>
  <si>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</si>
  <si>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</si>
  <si>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</si>
  <si>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</si>
  <si>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</si>
  <si>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</si>
  <si>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</si>
  <si>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</si>
  <si>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</si>
  <si>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</si>
  <si>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</si>
  <si>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</si>
  <si>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</si>
  <si>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</si>
  <si>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</si>
  <si>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</si>
  <si>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</si>
  <si>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</si>
  <si>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</si>
  <si>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</si>
  <si>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</si>
  <si>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</si>
  <si>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</si>
  <si>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</si>
  <si>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</si>
  <si>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</si>
  <si>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</si>
  <si>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</si>
  <si>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</si>
  <si>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</si>
  <si>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</si>
  <si>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</si>
  <si>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</si>
  <si>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</si>
  <si>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</si>
  <si>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</si>
  <si>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</si>
  <si>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</si>
  <si>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</si>
  <si>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</si>
  <si>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</si>
  <si>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</si>
  <si>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</si>
  <si>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</si>
  <si>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</si>
  <si>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</si>
  <si>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</si>
  <si>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</si>
  <si>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</si>
  <si>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</si>
  <si>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</si>
  <si>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</si>
  <si>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</si>
  <si>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</si>
  <si>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</si>
  <si>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</si>
  <si>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</si>
  <si>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</si>
  <si>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</si>
  <si>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</si>
  <si>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</si>
  <si>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</si>
  <si>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</si>
  <si>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</si>
  <si>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</si>
  <si>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</si>
  <si>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</si>
  <si>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</si>
  <si>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</si>
  <si>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</si>
  <si>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</si>
  <si>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</si>
  <si>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</si>
  <si>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</si>
  <si>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</si>
  <si>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</si>
  <si>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</si>
  <si>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</si>
  <si>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</si>
  <si>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</si>
  <si>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</si>
  <si>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</si>
  <si>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</si>
  <si>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</si>
  <si>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</si>
  <si>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</si>
  <si>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</si>
  <si>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</si>
  <si>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</si>
  <si>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</si>
  <si>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</si>
  <si>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</si>
  <si>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</si>
  <si>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</si>
  <si>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</si>
  <si>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</si>
  <si>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</si>
  <si>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</si>
  <si>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</si>
  <si>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</si>
  <si>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</si>
  <si>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</si>
  <si>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</si>
  <si>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</si>
  <si>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</si>
  <si>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</si>
  <si>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</si>
  <si>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</si>
  <si>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</si>
  <si>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</si>
  <si>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</si>
  <si>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</si>
  <si>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</si>
  <si>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</si>
  <si>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</si>
  <si>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</si>
  <si>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</si>
  <si>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</si>
  <si>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</si>
  <si>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</si>
  <si>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</si>
  <si>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</si>
  <si>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</si>
  <si>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</si>
  <si>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</si>
  <si>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</si>
  <si>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</si>
  <si>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</si>
  <si>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</si>
  <si>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</si>
  <si>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</si>
  <si>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</si>
  <si>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</si>
  <si>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</si>
  <si>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</si>
  <si>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</si>
  <si>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</si>
  <si>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</si>
  <si>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</si>
  <si>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</si>
  <si>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</si>
  <si>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</si>
  <si>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</si>
  <si>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</si>
  <si>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</si>
  <si>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</si>
  <si>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</si>
  <si>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</si>
  <si>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</si>
  <si>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</si>
  <si>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</si>
  <si>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</si>
  <si>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</si>
  <si>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</si>
  <si>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</si>
  <si>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</si>
  <si>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</si>
  <si>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</si>
  <si>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</si>
  <si>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</si>
  <si>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</si>
  <si>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</si>
  <si>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</si>
  <si>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</si>
  <si>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</si>
  <si>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</si>
  <si>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</si>
  <si>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</si>
  <si>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</si>
  <si>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</si>
  <si>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</si>
  <si>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</si>
  <si>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</si>
  <si>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</si>
  <si>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</si>
  <si>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</si>
  <si>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</si>
  <si>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</si>
  <si>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</si>
  <si>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</si>
  <si>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</si>
  <si>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</si>
  <si>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</si>
  <si>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</si>
  <si>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</si>
  <si>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</si>
  <si>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</si>
  <si>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</si>
  <si>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</si>
  <si>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</si>
  <si>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</si>
  <si>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</si>
  <si>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</si>
  <si>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</si>
  <si>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</si>
  <si>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</si>
  <si>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</si>
  <si>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</si>
  <si>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</si>
  <si>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</si>
  <si>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</si>
  <si>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</si>
  <si>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</si>
  <si>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</si>
  <si>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</si>
  <si>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</si>
  <si>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</si>
  <si>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</si>
  <si>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</si>
  <si>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</si>
  <si>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</si>
  <si>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</si>
  <si>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</si>
  <si>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</si>
  <si>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</si>
  <si>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</si>
  <si>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</si>
  <si>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</si>
  <si>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</si>
  <si>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</si>
  <si>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</si>
  <si>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</si>
  <si>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</si>
  <si>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</si>
  <si>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</si>
  <si>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</si>
  <si>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</si>
  <si>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</si>
  <si>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</si>
  <si>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</si>
  <si>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</si>
  <si>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</si>
  <si>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</si>
  <si>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</si>
  <si>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</si>
  <si>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</si>
  <si>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</si>
  <si>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</si>
  <si>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</si>
  <si>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</si>
  <si>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</si>
  <si>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</si>
  <si>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</si>
  <si>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</si>
  <si>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</si>
  <si>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</si>
  <si>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</si>
  <si>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</si>
  <si>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</si>
  <si>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</si>
  <si>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</si>
  <si>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</si>
  <si>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</si>
  <si>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</si>
  <si>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</si>
  <si>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</si>
  <si>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</si>
  <si>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</si>
  <si>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</si>
  <si>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</si>
  <si>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</si>
  <si>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</si>
  <si>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</si>
  <si>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</si>
  <si>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</si>
  <si>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</si>
  <si>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</si>
  <si>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</si>
  <si>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</si>
  <si>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</si>
  <si>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</si>
  <si>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</si>
  <si>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</si>
  <si>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</si>
  <si>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</si>
  <si>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</si>
  <si>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</si>
  <si>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</si>
  <si>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</si>
  <si>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</si>
  <si>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</si>
  <si>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</si>
  <si>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</si>
  <si>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</si>
  <si>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</si>
  <si>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</si>
  <si>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</si>
  <si>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</si>
  <si>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</si>
  <si>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</si>
  <si>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</si>
  <si>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</si>
  <si>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</si>
  <si>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</si>
  <si>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</si>
  <si>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</si>
  <si>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</si>
  <si>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</si>
  <si>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</si>
  <si>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</si>
  <si>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</si>
  <si>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</si>
  <si>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</si>
  <si>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</si>
  <si>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</si>
  <si>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</si>
  <si>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</si>
  <si>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</si>
  <si>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</si>
  <si>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</si>
  <si>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</si>
  <si>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</si>
  <si>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</si>
  <si>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</si>
  <si>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</si>
  <si>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</si>
  <si>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</si>
  <si>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</si>
  <si>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</si>
  <si>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</si>
  <si>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</si>
  <si>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</si>
  <si>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</si>
  <si>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</si>
  <si>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</si>
  <si>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</si>
  <si>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</si>
  <si>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</si>
  <si>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</si>
  <si>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</si>
  <si>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</si>
  <si>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</si>
  <si>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</si>
  <si>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</si>
  <si>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</si>
  <si>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</si>
  <si>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</si>
  <si>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</si>
  <si>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</si>
  <si>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</si>
  <si>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</si>
  <si>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</si>
  <si>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</si>
  <si>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</si>
  <si>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</si>
  <si>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</si>
  <si>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</si>
  <si>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</si>
  <si>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</si>
  <si>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</si>
  <si>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</si>
  <si>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</si>
  <si>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</si>
  <si>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</si>
  <si>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</si>
  <si>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</si>
  <si>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</si>
  <si>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</si>
  <si>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</si>
  <si>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</si>
  <si>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</si>
  <si>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</si>
  <si>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</si>
  <si>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</si>
  <si>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</si>
  <si>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</si>
  <si>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</si>
  <si>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</si>
  <si>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</si>
  <si>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</si>
  <si>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</si>
  <si>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</si>
  <si>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</si>
  <si>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</si>
  <si>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</si>
  <si>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</si>
  <si>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</si>
  <si>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</si>
  <si>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</si>
  <si>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</si>
  <si>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</si>
  <si>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</si>
  <si>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</si>
  <si>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</si>
  <si>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</si>
  <si>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</si>
  <si>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</si>
  <si>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</si>
  <si>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</si>
  <si>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</si>
  <si>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</si>
  <si>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</si>
  <si>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</si>
  <si>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</si>
  <si>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</si>
  <si>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</si>
  <si>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</si>
  <si>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</si>
  <si>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</si>
  <si>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</si>
  <si>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</si>
  <si>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</si>
  <si>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</si>
  <si>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</si>
  <si>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</si>
  <si>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</si>
  <si>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</si>
  <si>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</si>
  <si>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</si>
  <si>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</si>
  <si>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</si>
  <si>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</si>
  <si>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</si>
  <si>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</si>
  <si>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</si>
  <si>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</si>
  <si>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</si>
  <si>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</si>
  <si>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</si>
  <si>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</si>
  <si>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</si>
  <si>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</si>
  <si>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</si>
  <si>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</si>
  <si>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</si>
  <si>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</si>
  <si>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</si>
  <si>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</si>
  <si>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</si>
  <si>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</si>
  <si>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</si>
  <si>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</si>
  <si>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</si>
  <si>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</si>
  <si>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</si>
  <si>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</si>
  <si>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</si>
  <si>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</si>
  <si>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</si>
  <si>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</si>
  <si>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</si>
  <si>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</si>
  <si>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</si>
  <si>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</si>
  <si>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</si>
  <si>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</si>
  <si>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</si>
  <si>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</si>
  <si>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</si>
  <si>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</si>
  <si>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</si>
  <si>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</si>
  <si>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</si>
  <si>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</si>
  <si>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</si>
  <si>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</si>
  <si>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</si>
  <si>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</si>
  <si>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</si>
  <si>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</si>
  <si>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</si>
  <si>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</si>
  <si>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</si>
  <si>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</si>
  <si>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</si>
  <si>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</si>
  <si>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</si>
  <si>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</si>
  <si>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</si>
  <si>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</si>
  <si>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</si>
  <si>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</si>
  <si>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</si>
  <si>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</si>
  <si>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</si>
  <si>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</si>
  <si>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</si>
  <si>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</si>
  <si>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</si>
  <si>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</si>
  <si>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</si>
  <si>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</si>
  <si>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</si>
  <si>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</si>
  <si>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</si>
  <si>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</si>
  <si>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</si>
  <si>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</si>
  <si>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</si>
  <si>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</si>
  <si>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</si>
  <si>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</si>
  <si>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</si>
  <si>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</si>
  <si>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</si>
  <si>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</si>
  <si>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</si>
  <si>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</si>
  <si>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</si>
  <si>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</si>
  <si>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</si>
  <si>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</si>
  <si>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</si>
  <si>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</si>
  <si>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</si>
  <si>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</si>
  <si>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</si>
  <si>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</si>
  <si>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</si>
  <si>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</si>
  <si>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</si>
  <si>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</si>
  <si>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</si>
  <si>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</si>
  <si>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</si>
  <si>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</si>
  <si>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</si>
  <si>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</si>
  <si>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</si>
  <si>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</si>
  <si>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</si>
  <si>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</si>
  <si>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</si>
  <si>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</si>
  <si>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</si>
  <si>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</si>
  <si>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</si>
  <si>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</si>
  <si>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</si>
  <si>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</si>
  <si>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</si>
  <si>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</si>
  <si>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</si>
  <si>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</si>
  <si>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</si>
  <si>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</si>
  <si>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</si>
  <si>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</si>
  <si>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</si>
  <si>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</si>
  <si>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</si>
  <si>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</si>
  <si>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</si>
  <si>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</si>
  <si>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</si>
  <si>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</si>
  <si>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</si>
  <si>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</si>
  <si>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</si>
  <si>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</si>
  <si>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</si>
  <si>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</si>
  <si>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</si>
  <si>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</si>
  <si>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</si>
  <si>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</si>
  <si>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</si>
  <si>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</si>
  <si>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</si>
  <si>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</si>
  <si>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</si>
  <si>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</si>
  <si>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</si>
  <si>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</si>
  <si>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</si>
  <si>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</si>
  <si>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</si>
  <si>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</si>
  <si>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</si>
  <si>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</si>
  <si>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</si>
  <si>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</si>
  <si>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</si>
  <si>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</si>
  <si>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</si>
  <si>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</si>
  <si>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</si>
  <si>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</si>
  <si>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</si>
  <si>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</si>
  <si>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</si>
  <si>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</si>
  <si>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</si>
  <si>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</si>
  <si>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</si>
  <si>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</si>
  <si>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</si>
  <si>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</si>
  <si>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</si>
  <si>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</si>
  <si>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</si>
  <si>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</si>
  <si>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</si>
  <si>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</si>
  <si>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</si>
  <si>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</si>
  <si>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</si>
  <si>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</si>
  <si>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</si>
  <si>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</si>
  <si>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</si>
  <si>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</si>
  <si>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</si>
  <si>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</si>
  <si>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</si>
  <si>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</si>
  <si>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</si>
  <si>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</si>
  <si>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</si>
  <si>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</si>
  <si>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</si>
  <si>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</si>
  <si>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</si>
  <si>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</si>
  <si>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</si>
  <si>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</si>
  <si>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</si>
  <si>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</si>
  <si>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</si>
  <si>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</si>
  <si>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</si>
  <si>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</si>
  <si>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</si>
  <si>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</si>
  <si>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</si>
  <si>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</si>
  <si>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</si>
  <si>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</si>
  <si>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</si>
  <si>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</si>
  <si>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</si>
  <si>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</si>
  <si>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</si>
  <si>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</si>
  <si>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</si>
  <si>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</si>
  <si>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</si>
  <si>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</si>
  <si>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</si>
  <si>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</si>
  <si>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</si>
  <si>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</si>
  <si>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</si>
  <si>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</si>
  <si>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</si>
  <si>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</si>
  <si>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</si>
  <si>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</si>
  <si>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</si>
  <si>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</si>
  <si>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</si>
  <si>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</si>
  <si>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</si>
  <si>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</si>
  <si>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</si>
  <si>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</si>
  <si>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</si>
  <si>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</si>
  <si>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</si>
  <si>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</si>
  <si>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</si>
  <si>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</si>
  <si>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</si>
  <si>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</si>
  <si>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</si>
  <si>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</si>
  <si>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</si>
  <si>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</si>
  <si>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</si>
  <si>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</si>
  <si>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</si>
  <si>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</si>
  <si>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</si>
  <si>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</si>
  <si>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</si>
  <si>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</si>
  <si>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</si>
  <si>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</si>
  <si>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</si>
  <si>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</si>
  <si>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</si>
  <si>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</si>
  <si>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</si>
  <si>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</si>
  <si>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</si>
  <si>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</si>
  <si>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</si>
  <si>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</si>
  <si>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</si>
  <si>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</si>
  <si>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</si>
  <si>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</si>
  <si>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</si>
  <si>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</si>
  <si>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</si>
  <si>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</si>
  <si>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</si>
  <si>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</si>
  <si>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</si>
  <si>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</si>
  <si>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</si>
  <si>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</si>
  <si>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</si>
  <si>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</si>
  <si>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</si>
  <si>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</si>
  <si>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</si>
  <si>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</si>
  <si>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</si>
  <si>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</si>
  <si>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</si>
  <si>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</si>
  <si>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</si>
  <si>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</si>
  <si>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</si>
  <si>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</si>
  <si>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</si>
  <si>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</si>
  <si>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</si>
  <si>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</si>
  <si>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</si>
  <si>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</si>
  <si>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</si>
  <si>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</si>
  <si>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</si>
  <si>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</si>
  <si>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</si>
  <si>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</si>
  <si>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</si>
  <si>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</si>
  <si>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</si>
  <si>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</si>
  <si>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</si>
  <si>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</si>
  <si>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</si>
  <si>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</si>
  <si>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</si>
  <si>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</si>
  <si>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</si>
  <si>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</si>
  <si>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</si>
  <si>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</si>
  <si>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</si>
  <si>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</si>
  <si>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</si>
  <si>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</si>
  <si>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</si>
  <si>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</si>
  <si>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</si>
  <si>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</si>
  <si>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</si>
  <si>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</si>
  <si>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</si>
  <si>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</si>
  <si>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</si>
  <si>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</si>
  <si>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</si>
  <si>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</si>
  <si>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</si>
  <si>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</si>
  <si>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</si>
  <si>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</si>
  <si>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</si>
  <si>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</si>
  <si>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</si>
  <si>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</si>
  <si>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</si>
  <si>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</si>
  <si>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</si>
  <si>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</si>
  <si>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</si>
  <si>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</si>
  <si>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</si>
  <si>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</si>
  <si>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</si>
  <si>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</si>
  <si>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</si>
  <si>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</si>
  <si>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</si>
  <si>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</si>
  <si>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</si>
  <si>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</si>
  <si>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</si>
  <si>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</si>
  <si>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</si>
  <si>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</si>
  <si>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</si>
  <si>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</si>
  <si>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</si>
  <si>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</si>
  <si>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</si>
  <si>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</si>
  <si>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</si>
  <si>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</si>
  <si>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</si>
  <si>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</si>
  <si>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</si>
  <si>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</si>
  <si>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</si>
  <si>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</si>
  <si>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</si>
  <si>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</si>
  <si>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</si>
  <si>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</si>
  <si>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</si>
  <si>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</si>
  <si>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</si>
  <si>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</si>
  <si>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</si>
  <si>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</si>
  <si>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</si>
  <si>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</si>
  <si>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</si>
  <si>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</si>
  <si>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</si>
  <si>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</si>
  <si>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</si>
  <si>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</si>
  <si>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</si>
  <si>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</si>
  <si>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</si>
  <si>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</si>
  <si>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</si>
  <si>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</si>
  <si>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</si>
  <si>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</si>
  <si>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</si>
  <si>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</si>
  <si>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</si>
  <si>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</si>
  <si>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</si>
  <si>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</si>
  <si>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</si>
  <si>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</si>
  <si>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</si>
  <si>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</si>
  <si>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</si>
  <si>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</si>
  <si>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</si>
  <si>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</si>
  <si>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</si>
  <si>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</si>
  <si>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</si>
  <si>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</si>
  <si>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</si>
  <si>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</si>
  <si>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</si>
  <si>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</si>
  <si>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</si>
  <si>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</si>
  <si>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</si>
  <si>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</si>
  <si>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</si>
  <si>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</si>
  <si>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</si>
  <si>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</si>
  <si>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</si>
  <si>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</si>
  <si>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</si>
  <si>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</si>
  <si>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</si>
  <si>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</si>
  <si>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</si>
  <si>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</si>
  <si>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</si>
  <si>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</si>
  <si>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</si>
  <si>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</si>
  <si>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</si>
  <si>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</si>
  <si>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</si>
  <si>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</si>
  <si>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</si>
  <si>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</si>
  <si>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</si>
  <si>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</si>
  <si>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</si>
  <si>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</si>
  <si>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</si>
  <si>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</si>
  <si>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</si>
  <si>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</si>
  <si>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</si>
  <si>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</si>
  <si>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</si>
  <si>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</si>
  <si>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</si>
  <si>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</si>
  <si>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</si>
  <si>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</si>
  <si>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</si>
  <si>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</si>
  <si>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</si>
  <si>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</si>
  <si>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</si>
  <si>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</si>
  <si>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</si>
  <si>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</si>
  <si>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</si>
  <si>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</si>
  <si>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</si>
  <si>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</si>
  <si>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</si>
  <si>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</si>
  <si>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</si>
  <si>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</si>
  <si>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</si>
  <si>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</si>
  <si>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</si>
  <si>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</si>
  <si>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</si>
  <si>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</si>
  <si>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</si>
  <si>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</si>
  <si>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</si>
  <si>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</si>
  <si>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</si>
  <si>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</si>
  <si>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</si>
  <si>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</si>
  <si>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</si>
  <si>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</si>
  <si>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</si>
  <si>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</si>
  <si>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</si>
  <si>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</si>
  <si>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</si>
  <si>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</si>
  <si>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</si>
  <si>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</si>
  <si>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</si>
  <si>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</si>
  <si>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</si>
  <si>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</si>
  <si>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</si>
  <si>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</si>
  <si>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</si>
  <si>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</si>
  <si>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</si>
  <si>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</si>
  <si>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</si>
  <si>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</si>
  <si>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</si>
  <si>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</si>
  <si>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</si>
  <si>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</si>
  <si>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</si>
  <si>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</si>
  <si>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</si>
  <si>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</si>
  <si>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</si>
  <si>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</si>
  <si>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</si>
  <si>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</si>
  <si>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</si>
  <si>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</si>
  <si>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</si>
  <si>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</si>
  <si>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</si>
  <si>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</si>
  <si>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</si>
  <si>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</si>
  <si>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</si>
  <si>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</si>
  <si>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</si>
  <si>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</si>
  <si>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</si>
  <si>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</si>
  <si>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</si>
  <si>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</si>
  <si>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</si>
  <si>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</si>
  <si>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</si>
  <si>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</si>
  <si>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</si>
  <si>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</si>
  <si>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</si>
  <si>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</si>
  <si>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</si>
  <si>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</si>
  <si>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</si>
  <si>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</si>
  <si>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</si>
  <si>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</si>
  <si>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</si>
  <si>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</si>
  <si>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</si>
  <si>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</si>
  <si>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</si>
  <si>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</si>
  <si>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</si>
  <si>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</si>
  <si>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</si>
  <si>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</si>
  <si>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</si>
  <si>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</si>
  <si>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</si>
  <si>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</si>
  <si>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</si>
  <si>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</si>
  <si>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</si>
  <si>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</si>
  <si>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</si>
  <si>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</si>
  <si>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</si>
  <si>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</si>
  <si>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</si>
  <si>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</si>
  <si>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</si>
  <si>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</si>
  <si>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</si>
  <si>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</si>
  <si>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</si>
  <si>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</si>
  <si>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</si>
  <si>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</si>
  <si>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</si>
  <si>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</si>
  <si>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</si>
  <si>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</si>
  <si>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</si>
  <si>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</si>
  <si>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</si>
  <si>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</si>
  <si>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</si>
  <si>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</si>
  <si>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</si>
  <si>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</si>
  <si>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</si>
  <si>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</si>
  <si>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</si>
  <si>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</si>
  <si>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</si>
  <si>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</si>
  <si>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</si>
  <si>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</si>
  <si>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</si>
  <si>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</si>
  <si>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</si>
  <si>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</si>
  <si>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</si>
  <si>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</si>
  <si>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</si>
  <si>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</si>
  <si>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</si>
  <si>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</si>
  <si>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</si>
  <si>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</si>
  <si>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</si>
  <si>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</si>
  <si>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</si>
  <si>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</si>
  <si>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</si>
  <si>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</si>
  <si>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</si>
  <si>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</si>
  <si>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</si>
  <si>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</si>
  <si>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</si>
  <si>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</si>
  <si>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</si>
  <si>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</si>
  <si>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</si>
  <si>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</si>
  <si>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</si>
  <si>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</si>
  <si>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</si>
  <si>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</si>
  <si>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</si>
  <si>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</si>
  <si>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</si>
  <si>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</si>
  <si>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</si>
  <si>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</si>
  <si>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</si>
  <si>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</si>
  <si>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</si>
  <si>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</si>
  <si>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</si>
  <si>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</si>
  <si>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</si>
  <si>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</si>
  <si>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</si>
  <si>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</si>
  <si>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</si>
  <si>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</si>
  <si>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</si>
  <si>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</si>
  <si>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</si>
  <si>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</si>
  <si>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</si>
  <si>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</si>
  <si>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</si>
  <si>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</si>
  <si>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</si>
  <si>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</si>
  <si>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</si>
  <si>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</si>
  <si>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</si>
  <si>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</si>
  <si>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</si>
  <si>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</si>
  <si>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</si>
  <si>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</si>
  <si>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</si>
  <si>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</si>
  <si>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</si>
  <si>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</si>
  <si>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</si>
  <si>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</si>
  <si>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</si>
  <si>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</si>
  <si>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</si>
  <si>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</si>
  <si>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</si>
  <si>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</si>
  <si>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</si>
  <si>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</si>
  <si>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</si>
  <si>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</si>
  <si>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</si>
  <si>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</si>
  <si>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</si>
  <si>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</si>
  <si>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</si>
  <si>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</si>
  <si>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</si>
  <si>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</si>
  <si>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</si>
  <si>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</si>
  <si>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</si>
  <si>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</si>
  <si>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</si>
  <si>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</si>
  <si>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</si>
  <si>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</si>
  <si>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</si>
  <si>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</si>
  <si>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</si>
  <si>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</si>
  <si>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</si>
  <si>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</si>
  <si>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</si>
  <si>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</si>
  <si>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</si>
  <si>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</si>
  <si>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</si>
  <si>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</si>
  <si>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</si>
  <si>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</si>
  <si>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</si>
  <si>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</si>
  <si>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</si>
  <si>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</si>
  <si>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</si>
  <si>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</si>
  <si>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</si>
  <si>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</si>
  <si>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</si>
  <si>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</si>
  <si>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</si>
  <si>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</si>
  <si>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</si>
  <si>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</si>
  <si>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</si>
  <si>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</si>
  <si>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</si>
  <si>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</si>
  <si>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</si>
  <si>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</si>
  <si>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</si>
  <si>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</si>
  <si>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</si>
  <si>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</si>
  <si>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</si>
  <si>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</si>
  <si>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</si>
  <si>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</si>
  <si>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</si>
  <si>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</si>
  <si>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</si>
  <si>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</si>
  <si>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</si>
  <si>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</si>
  <si>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</si>
  <si>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</si>
  <si>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</si>
  <si>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</si>
  <si>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</si>
  <si>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</si>
  <si>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</si>
  <si>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</si>
  <si>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</si>
  <si>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</si>
  <si>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</si>
  <si>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</si>
  <si>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</si>
  <si>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</si>
  <si>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</si>
  <si>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</si>
  <si>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</si>
  <si>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</si>
  <si>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</si>
  <si>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</si>
  <si>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</si>
  <si>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</si>
  <si>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</si>
  <si>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</si>
  <si>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</si>
  <si>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</si>
  <si>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</si>
  <si>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</si>
  <si>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</si>
  <si>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</si>
  <si>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</si>
  <si>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</si>
  <si>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</si>
  <si>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</si>
  <si>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</si>
  <si>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</si>
  <si>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</si>
  <si>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</si>
  <si>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</si>
  <si>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</si>
  <si>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</si>
  <si>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</si>
  <si>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</si>
  <si>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</si>
  <si>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</si>
  <si>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</si>
  <si>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</si>
  <si>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</si>
  <si>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</si>
  <si>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</si>
  <si>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</si>
  <si>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</si>
  <si>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</si>
  <si>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</si>
  <si>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</si>
  <si>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</si>
  <si>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</si>
  <si>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</si>
  <si>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</si>
  <si>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</si>
  <si>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</si>
  <si>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</si>
  <si>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</si>
  <si>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</si>
  <si>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</si>
  <si>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</si>
  <si>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</si>
  <si>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</si>
  <si>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</si>
  <si>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</si>
  <si>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</si>
  <si>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</si>
  <si>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</si>
  <si>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</si>
  <si>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</si>
  <si>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</si>
  <si>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</si>
  <si>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</si>
  <si>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</si>
  <si>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</si>
  <si>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</si>
  <si>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</si>
  <si>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</si>
  <si>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</si>
  <si>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</si>
  <si>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</si>
  <si>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</si>
  <si>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</si>
  <si>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</si>
  <si>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</si>
  <si>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</si>
  <si>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</si>
  <si>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</si>
  <si>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</si>
  <si>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</si>
  <si>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</si>
  <si>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</si>
  <si>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</si>
  <si>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</si>
  <si>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</si>
  <si>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</si>
  <si>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</si>
  <si>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</si>
  <si>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</si>
  <si>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</si>
  <si>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</si>
  <si>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</si>
  <si>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</si>
  <si>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</si>
  <si>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</si>
  <si>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</si>
  <si>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</si>
  <si>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</si>
  <si>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</si>
  <si>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</si>
  <si>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</si>
  <si>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</si>
  <si>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</si>
  <si>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</si>
  <si>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</si>
  <si>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</si>
  <si>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</si>
  <si>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</si>
  <si>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</si>
  <si>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</si>
  <si>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</si>
  <si>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</si>
  <si>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</si>
  <si>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</si>
  <si>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</si>
  <si>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</si>
  <si>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</si>
  <si>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</si>
  <si>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</si>
  <si>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</si>
  <si>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</si>
  <si>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</si>
  <si>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</si>
  <si>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</si>
  <si>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</si>
  <si>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</si>
  <si>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</si>
  <si>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</si>
  <si>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</si>
  <si>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</si>
  <si>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</si>
  <si>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</si>
  <si>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</si>
  <si>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</si>
  <si>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</si>
  <si>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</si>
  <si>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</si>
  <si>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</si>
  <si>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</si>
  <si>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</si>
  <si>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</si>
  <si>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</si>
  <si>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</si>
  <si>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</si>
  <si>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</si>
  <si>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</si>
  <si>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</si>
  <si>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</si>
  <si>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</si>
  <si>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</si>
  <si>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</si>
  <si>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</si>
  <si>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</si>
  <si>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</si>
  <si>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</si>
  <si>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</si>
  <si>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</si>
  <si>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</si>
  <si>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</si>
  <si>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</si>
  <si>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</si>
  <si>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</si>
  <si>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</si>
  <si>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</si>
  <si>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</si>
  <si>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</si>
  <si>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</si>
  <si>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</si>
  <si>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</si>
  <si>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</si>
  <si>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</si>
  <si>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</si>
  <si>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</si>
  <si>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</si>
  <si>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</si>
  <si>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</si>
  <si>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</si>
  <si>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</si>
  <si>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</si>
  <si>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</si>
  <si>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</si>
  <si>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</si>
  <si>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</si>
  <si>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</si>
  <si>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</si>
  <si>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</si>
  <si>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</si>
  <si>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</si>
  <si>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</si>
  <si>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</si>
  <si>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</si>
  <si>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</si>
  <si>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</si>
  <si>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</si>
  <si>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</si>
  <si>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</si>
  <si>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</si>
  <si>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</si>
  <si>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</si>
  <si>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</si>
  <si>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</si>
  <si>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</si>
  <si>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</si>
  <si>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</si>
  <si>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</si>
  <si>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</si>
  <si>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</si>
  <si>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</si>
  <si>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</si>
  <si>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</si>
  <si>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</si>
  <si>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</si>
  <si>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</si>
  <si>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</si>
  <si>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</si>
  <si>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</si>
  <si>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</si>
  <si>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</si>
  <si>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</si>
  <si>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</si>
  <si>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</si>
  <si>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</si>
  <si>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</si>
  <si>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</si>
  <si>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</si>
  <si>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</si>
  <si>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</si>
  <si>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</si>
  <si>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</si>
  <si>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</si>
  <si>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</si>
  <si>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</si>
  <si>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</si>
  <si>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</si>
  <si>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</si>
  <si>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</si>
  <si>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</si>
  <si>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</si>
  <si>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</si>
  <si>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</si>
  <si>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</si>
  <si>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</si>
  <si>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</si>
  <si>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</si>
  <si>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</si>
  <si>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</si>
  <si>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</si>
  <si>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</si>
  <si>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</si>
  <si>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</si>
  <si>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</si>
  <si>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</si>
  <si>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</si>
  <si>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</si>
  <si>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</si>
  <si>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</si>
  <si>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</si>
  <si>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</si>
  <si>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</si>
  <si>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</si>
  <si>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</si>
  <si>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</si>
  <si>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</si>
  <si>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</si>
  <si>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</si>
  <si>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</si>
  <si>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</si>
  <si>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</si>
  <si>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</si>
  <si>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</si>
  <si>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</si>
  <si>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</si>
  <si>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</si>
  <si>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</si>
  <si>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</si>
  <si>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</si>
  <si>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</si>
  <si>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</si>
  <si>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</si>
  <si>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</si>
  <si>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</si>
  <si>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</si>
  <si>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</si>
  <si>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</si>
  <si>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</si>
  <si>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</si>
  <si>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</si>
  <si>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</si>
  <si>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</si>
  <si>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</si>
  <si>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</si>
  <si>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</si>
  <si>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</si>
  <si>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</si>
  <si>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</si>
  <si>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</si>
  <si>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</si>
  <si>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</si>
  <si>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</si>
  <si>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</si>
  <si>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</si>
  <si>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</si>
  <si>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</si>
  <si>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</si>
  <si>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</si>
  <si>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</si>
  <si>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</si>
  <si>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</si>
  <si>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</si>
  <si>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</si>
  <si>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</si>
  <si>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</si>
  <si>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</si>
  <si>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</si>
  <si>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</si>
  <si>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</si>
  <si>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</si>
  <si>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</si>
  <si>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</si>
  <si>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</si>
  <si>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</si>
  <si>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</si>
  <si>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</si>
  <si>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</si>
  <si>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</si>
  <si>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</si>
  <si>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</si>
  <si>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</si>
  <si>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</si>
  <si>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</si>
  <si>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</si>
  <si>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</si>
  <si>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</si>
  <si>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</si>
  <si>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</si>
  <si>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</si>
  <si>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</si>
  <si>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</si>
  <si>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</si>
  <si>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</si>
  <si>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</si>
  <si>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</si>
  <si>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</si>
  <si>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</si>
  <si>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</si>
  <si>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</si>
  <si>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</si>
  <si>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</si>
  <si>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</si>
  <si>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</si>
  <si>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</si>
  <si>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</si>
  <si>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</si>
  <si>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</si>
  <si>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</si>
  <si>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</si>
  <si>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</si>
  <si>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</si>
  <si>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</si>
  <si>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</si>
  <si>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</si>
  <si>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</si>
  <si>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</si>
  <si>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</si>
  <si>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</si>
  <si>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</si>
  <si>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</si>
  <si>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</si>
  <si>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</si>
  <si>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</si>
  <si>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</si>
  <si>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</si>
  <si>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</si>
  <si>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</si>
  <si>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</si>
  <si>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</si>
  <si>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</si>
  <si>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</si>
  <si>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</si>
  <si>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</si>
  <si>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</si>
  <si>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</si>
  <si>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</si>
  <si>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</si>
  <si>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</si>
  <si>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</si>
  <si>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</si>
  <si>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</si>
  <si>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</si>
  <si>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</si>
  <si>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</si>
  <si>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</si>
  <si>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</si>
  <si>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</si>
  <si>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</si>
  <si>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</si>
  <si>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</si>
  <si>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</si>
  <si>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</si>
  <si>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</si>
  <si>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</si>
  <si>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</si>
  <si>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</si>
  <si>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</si>
  <si>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</si>
  <si>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</si>
  <si>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</si>
  <si>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</si>
  <si>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</si>
  <si>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</si>
  <si>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</si>
  <si>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</si>
  <si>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</si>
  <si>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</si>
  <si>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</si>
  <si>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</si>
  <si>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</si>
  <si>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</si>
  <si>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</si>
  <si>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</si>
  <si>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</si>
  <si>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</si>
  <si>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</si>
  <si>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</si>
  <si>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</si>
  <si>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</si>
  <si>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</si>
  <si>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</si>
  <si>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</si>
  <si>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</si>
  <si>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</si>
  <si>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</si>
  <si>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</si>
  <si>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</si>
  <si>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</si>
  <si>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</si>
  <si>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</si>
  <si>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</si>
  <si>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</si>
  <si>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</si>
  <si>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</si>
  <si>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</si>
  <si>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</si>
  <si>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</si>
  <si>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</si>
  <si>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</si>
  <si>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</si>
  <si>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</si>
  <si>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</si>
  <si>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</si>
  <si>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</si>
  <si>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</si>
  <si>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</si>
  <si>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</si>
  <si>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</si>
  <si>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</si>
  <si>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</si>
  <si>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</si>
  <si>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</si>
  <si>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</si>
  <si>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</si>
  <si>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</si>
  <si>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</si>
  <si>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</si>
  <si>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</si>
  <si>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</si>
  <si>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</si>
  <si>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</si>
  <si>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</si>
  <si>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</si>
  <si>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</si>
  <si>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</si>
  <si>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</si>
  <si>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</si>
  <si>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</si>
  <si>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</si>
  <si>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</si>
  <si>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</si>
  <si>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</si>
  <si>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</si>
  <si>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</si>
  <si>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</si>
  <si>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</si>
  <si>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</si>
  <si>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</si>
  <si>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</si>
  <si>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</si>
  <si>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</si>
  <si>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</si>
  <si>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</si>
  <si>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</si>
  <si>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</si>
  <si>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</si>
  <si>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</si>
  <si>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</si>
  <si>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</si>
  <si>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</si>
  <si>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</si>
  <si>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</si>
  <si>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</si>
  <si>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</si>
  <si>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</si>
  <si>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</si>
  <si>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</si>
  <si>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</si>
  <si>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</si>
  <si>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</si>
  <si>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</si>
  <si>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</si>
  <si>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</si>
  <si>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</si>
  <si>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</si>
  <si>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</si>
  <si>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</si>
  <si>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</si>
  <si>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</si>
  <si>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</si>
  <si>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</si>
  <si>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</si>
  <si>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</si>
  <si>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</si>
  <si>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</si>
  <si>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</si>
  <si>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</si>
  <si>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</si>
  <si>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</si>
  <si>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</si>
  <si>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</si>
  <si>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</si>
  <si>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</si>
  <si>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</si>
  <si>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</si>
  <si>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</si>
  <si>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</si>
  <si>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</si>
  <si>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</si>
  <si>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</si>
  <si>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</si>
  <si>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</si>
  <si>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</si>
  <si>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</si>
  <si>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</si>
  <si>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</si>
  <si>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</si>
  <si>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</si>
  <si>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</si>
  <si>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</si>
  <si>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</si>
  <si>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</si>
  <si>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</si>
  <si>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</si>
  <si>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</si>
  <si>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</si>
  <si>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</si>
  <si>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</si>
  <si>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</si>
  <si>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</si>
  <si>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</si>
  <si>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</si>
  <si>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</si>
  <si>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</si>
  <si>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</si>
  <si>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</si>
  <si>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</si>
  <si>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</si>
  <si>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</si>
  <si>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</si>
  <si>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</si>
  <si>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</si>
  <si>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</si>
  <si>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</si>
  <si>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</si>
  <si>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</si>
  <si>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</si>
  <si>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</si>
  <si>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</si>
  <si>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</si>
  <si>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</si>
  <si>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</si>
  <si>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</si>
  <si>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</si>
  <si>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</si>
  <si>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</si>
  <si>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</si>
  <si>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</si>
  <si>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</si>
  <si>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</si>
  <si>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</si>
  <si>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</si>
  <si>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</si>
  <si>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</si>
  <si>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</si>
  <si>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</si>
  <si>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</si>
  <si>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</si>
  <si>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</si>
  <si>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</si>
  <si>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</si>
  <si>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</si>
  <si>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</si>
  <si>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</si>
  <si>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</si>
  <si>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</si>
  <si>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</si>
  <si>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</si>
  <si>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</si>
  <si>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</si>
  <si>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</si>
  <si>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</si>
  <si>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</si>
  <si>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</si>
  <si>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</si>
  <si>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</si>
  <si>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</si>
  <si>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</si>
  <si>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</si>
  <si>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</si>
  <si>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</si>
  <si>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</si>
  <si>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</si>
  <si>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</si>
  <si>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</si>
  <si>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</si>
  <si>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</si>
  <si>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</si>
  <si>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</si>
  <si>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</si>
  <si>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</si>
  <si>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</si>
  <si>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</si>
  <si>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</si>
  <si>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</si>
  <si>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</si>
  <si>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</si>
  <si>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</si>
  <si>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</si>
  <si>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</si>
  <si>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</si>
  <si>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</si>
  <si>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</si>
  <si>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</si>
  <si>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</si>
  <si>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</si>
  <si>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</si>
  <si>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</si>
  <si>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</si>
  <si>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</si>
  <si>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</si>
  <si>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</si>
  <si>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</si>
  <si>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</si>
  <si>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</si>
  <si>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</si>
  <si>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</si>
  <si>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</si>
  <si>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</si>
  <si>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</si>
  <si>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</si>
  <si>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</si>
  <si>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</si>
  <si>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</si>
  <si>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</si>
  <si>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</si>
  <si>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</si>
  <si>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</si>
  <si>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</si>
  <si>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</si>
  <si>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</si>
  <si>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</si>
  <si>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</si>
  <si>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</si>
  <si>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</si>
  <si>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</si>
  <si>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</si>
  <si>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</si>
  <si>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</si>
  <si>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</si>
  <si>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</si>
  <si>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</si>
  <si>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</si>
  <si>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</si>
  <si>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</si>
  <si>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</si>
  <si>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</si>
  <si>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</si>
  <si>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</si>
  <si>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</si>
  <si>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</si>
  <si>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</si>
  <si>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</si>
  <si>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</si>
  <si>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</si>
  <si>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</si>
  <si>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</si>
  <si>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</si>
  <si>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</si>
  <si>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</si>
  <si>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</si>
  <si>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</si>
  <si>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</si>
  <si>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</si>
  <si>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</si>
  <si>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</si>
  <si>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</si>
  <si>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</si>
  <si>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</si>
  <si>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</si>
  <si>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</si>
  <si>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</si>
  <si>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</si>
  <si>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</si>
  <si>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</si>
  <si>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</si>
  <si>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</si>
  <si>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</si>
  <si>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</si>
  <si>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</si>
  <si>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</si>
  <si>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</si>
  <si>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</si>
  <si>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</si>
  <si>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</si>
  <si>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</si>
  <si>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</si>
  <si>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</si>
  <si>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</si>
  <si>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</si>
  <si>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</si>
  <si>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</si>
  <si>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</si>
  <si>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</si>
  <si>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</si>
  <si>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</si>
  <si>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</si>
  <si>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</si>
  <si>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</si>
  <si>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</si>
  <si>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</si>
  <si>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</si>
  <si>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</si>
  <si>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</si>
  <si>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</si>
  <si>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</si>
  <si>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</si>
  <si>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</si>
  <si>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</si>
  <si>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</si>
  <si>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</si>
  <si>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</si>
  <si>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</si>
  <si>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</si>
  <si>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</si>
  <si>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</si>
  <si>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</si>
  <si>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</si>
  <si>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</si>
  <si>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</si>
  <si>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</si>
  <si>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</si>
  <si>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</si>
  <si>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</si>
  <si>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</si>
  <si>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</si>
  <si>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</si>
  <si>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</si>
  <si>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</si>
  <si>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</si>
  <si>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</si>
  <si>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</si>
  <si>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</si>
  <si>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</si>
  <si>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</si>
  <si>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</si>
  <si>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</si>
  <si>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</si>
  <si>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</si>
  <si>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</si>
  <si>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</si>
  <si>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</si>
  <si>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</si>
  <si>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</si>
  <si>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</si>
  <si>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</si>
  <si>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</si>
  <si>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</si>
  <si>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</si>
  <si>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</si>
  <si>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</si>
  <si>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</si>
  <si>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</si>
  <si>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</si>
  <si>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</si>
  <si>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</si>
  <si>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</si>
  <si>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</si>
  <si>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</si>
  <si>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</si>
  <si>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</si>
  <si>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</si>
  <si>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</si>
  <si>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</si>
  <si>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</si>
  <si>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</si>
  <si>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</si>
  <si>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</si>
  <si>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</si>
  <si>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</si>
  <si>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</si>
  <si>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</si>
  <si>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</si>
  <si>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</si>
  <si>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</si>
  <si>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</si>
  <si>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</si>
  <si>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</si>
  <si>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</si>
  <si>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</si>
  <si>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</si>
  <si>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</si>
  <si>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</si>
  <si>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</si>
  <si>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</si>
  <si>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</si>
  <si>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</si>
  <si>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</si>
  <si>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</si>
  <si>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</si>
  <si>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</si>
  <si>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</si>
  <si>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</si>
  <si>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</si>
  <si>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</si>
  <si>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</si>
  <si>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</si>
  <si>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</si>
  <si>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</si>
  <si>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</si>
  <si>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</si>
  <si>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</si>
  <si>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</si>
  <si>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</si>
  <si>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</si>
  <si>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</si>
  <si>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</si>
  <si>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</si>
  <si>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</si>
  <si>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</si>
  <si>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</si>
  <si>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</si>
  <si>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</si>
  <si>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</si>
  <si>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</si>
  <si>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</si>
  <si>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</si>
  <si>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</si>
  <si>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</si>
  <si>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</si>
  <si>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</si>
  <si>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</si>
  <si>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</si>
  <si>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</si>
  <si>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</si>
  <si>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</si>
  <si>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</si>
  <si>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</si>
  <si>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</si>
  <si>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</si>
  <si>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</si>
  <si>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</si>
  <si>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</si>
  <si>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</si>
  <si>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</si>
  <si>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</si>
  <si>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</si>
  <si>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</si>
  <si>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</si>
  <si>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</si>
  <si>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</si>
  <si>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</si>
  <si>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</si>
  <si>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</si>
  <si>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</si>
  <si>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</si>
  <si>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</si>
  <si>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</si>
  <si>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</si>
  <si>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</si>
  <si>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</si>
  <si>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</si>
  <si>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</si>
  <si>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</si>
  <si>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</si>
  <si>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</si>
  <si>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</si>
  <si>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</si>
  <si>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</si>
  <si>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</si>
  <si>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</si>
  <si>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</si>
  <si>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</si>
  <si>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</si>
  <si>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</si>
  <si>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</si>
  <si>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</si>
  <si>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</si>
  <si>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</si>
  <si>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</si>
  <si>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</si>
  <si>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</si>
  <si>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</si>
  <si>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</si>
  <si>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</si>
  <si>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</si>
  <si>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</si>
  <si>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</si>
  <si>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</si>
  <si>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</si>
  <si>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</si>
  <si>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</si>
  <si>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</si>
  <si>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</si>
  <si>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</si>
  <si>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</si>
  <si>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</si>
  <si>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</si>
  <si>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</si>
  <si>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</si>
  <si>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</si>
  <si>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</si>
  <si>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</si>
  <si>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</si>
  <si>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</si>
  <si>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</si>
  <si>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</si>
  <si>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</si>
  <si>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</si>
  <si>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</si>
  <si>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</si>
  <si>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</si>
  <si>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</si>
  <si>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</si>
  <si>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</si>
  <si>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</si>
  <si>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</si>
  <si>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</si>
  <si>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</si>
  <si>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</si>
  <si>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</si>
  <si>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</si>
  <si>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</si>
  <si>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</si>
  <si>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</si>
  <si>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</si>
  <si>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</si>
  <si>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</si>
  <si>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</si>
  <si>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</si>
  <si>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</si>
  <si>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</si>
  <si>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</si>
  <si>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</si>
  <si>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</si>
  <si>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</si>
  <si>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</si>
  <si>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</si>
  <si>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</si>
  <si>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</si>
  <si>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</si>
  <si>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</si>
  <si>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</si>
  <si>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</si>
  <si>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</si>
  <si>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</si>
  <si>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</si>
  <si>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</si>
  <si>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</si>
  <si>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</si>
  <si>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</si>
  <si>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</si>
  <si>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</si>
  <si>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</si>
  <si>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</si>
  <si>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</si>
  <si>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</si>
  <si>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</si>
  <si>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</si>
  <si>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</si>
  <si>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</si>
  <si>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</si>
  <si>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</si>
  <si>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</si>
  <si>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</si>
  <si>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</si>
  <si>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</si>
  <si>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</si>
  <si>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</si>
  <si>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</si>
  <si>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</si>
  <si>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</si>
  <si>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</si>
  <si>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</si>
  <si>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</si>
  <si>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</si>
  <si>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</si>
  <si>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</si>
  <si>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</si>
  <si>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</si>
  <si>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</si>
  <si>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</si>
  <si>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</si>
  <si>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</si>
  <si>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</si>
  <si>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</si>
  <si>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</si>
  <si>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</si>
  <si>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</si>
  <si>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</si>
  <si>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</si>
  <si>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</si>
  <si>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</si>
  <si>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</si>
  <si>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</si>
  <si>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</si>
  <si>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</si>
  <si>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</si>
  <si>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</si>
  <si>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</si>
  <si>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</si>
  <si>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</si>
  <si>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</si>
  <si>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</si>
  <si>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</si>
  <si>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</si>
  <si>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</si>
  <si>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</si>
  <si>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</si>
  <si>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</si>
  <si>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</si>
  <si>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</si>
  <si>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</si>
  <si>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</si>
  <si>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</si>
  <si>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</si>
  <si>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</si>
  <si>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</si>
  <si>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</si>
  <si>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</si>
  <si>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</si>
  <si>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</si>
  <si>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</si>
  <si>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</si>
  <si>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</si>
  <si>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</si>
  <si>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</si>
  <si>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</si>
  <si>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</si>
  <si>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</si>
  <si>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</si>
  <si>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</si>
  <si>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</si>
  <si>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</si>
  <si>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</si>
  <si>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</si>
  <si>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</si>
  <si>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</si>
  <si>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</si>
  <si>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</si>
  <si>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</si>
  <si>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</si>
  <si>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</si>
  <si>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</si>
  <si>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</si>
  <si>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</si>
  <si>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</si>
  <si>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</si>
  <si>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</si>
  <si>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</si>
  <si>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</si>
  <si>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</si>
  <si>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</si>
  <si>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</si>
  <si>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</si>
  <si>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</si>
  <si>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</si>
  <si>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</si>
  <si>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</si>
  <si>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</si>
  <si>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</si>
  <si>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</si>
  <si>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</si>
  <si>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</si>
  <si>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</si>
  <si>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</si>
  <si>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</si>
  <si>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</si>
  <si>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</si>
  <si>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</si>
  <si>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</si>
  <si>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</si>
  <si>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</si>
  <si>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</si>
  <si>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</si>
  <si>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</si>
  <si>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</si>
  <si>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</si>
  <si>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</si>
  <si>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</si>
  <si>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</si>
  <si>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</si>
  <si>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</si>
  <si>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</si>
  <si>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</si>
  <si>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</si>
  <si>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</si>
  <si>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</si>
  <si>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</si>
  <si>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</si>
  <si>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</si>
  <si>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</si>
  <si>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</si>
  <si>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</si>
  <si>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</si>
  <si>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</si>
  <si>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</si>
  <si>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</si>
  <si>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</si>
  <si>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</si>
  <si>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</si>
  <si>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</si>
  <si>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</si>
  <si>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</si>
  <si>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</si>
  <si>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</si>
  <si>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</si>
  <si>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</si>
  <si>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</si>
  <si>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</si>
  <si>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</si>
  <si>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</si>
  <si>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</si>
  <si>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</si>
  <si>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</si>
  <si>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</si>
  <si>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</si>
  <si>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</si>
  <si>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</si>
  <si>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</si>
  <si>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</si>
  <si>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</si>
  <si>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</si>
  <si>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</si>
  <si>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</si>
  <si>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</si>
  <si>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</si>
  <si>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</si>
  <si>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</si>
  <si>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</si>
  <si>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</si>
  <si>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</si>
  <si>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</si>
  <si>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</si>
  <si>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</si>
  <si>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</si>
  <si>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</si>
  <si>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</si>
  <si>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</si>
  <si>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</si>
  <si>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</si>
  <si>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</si>
  <si>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</si>
  <si>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</si>
  <si>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</si>
  <si>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</si>
  <si>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</si>
  <si>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</si>
  <si>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</si>
  <si>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</si>
  <si>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</si>
  <si>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</si>
  <si>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</si>
  <si>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</si>
  <si>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</si>
  <si>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</si>
  <si>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</si>
  <si>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</si>
  <si>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</si>
  <si>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</si>
  <si>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</si>
  <si>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</si>
  <si>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</si>
  <si>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</si>
  <si>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</si>
  <si>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</si>
  <si>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</si>
  <si>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</si>
  <si>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</si>
  <si>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</si>
  <si>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</si>
  <si>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</si>
  <si>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</si>
  <si>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</si>
  <si>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</si>
  <si>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</si>
  <si>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</si>
  <si>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</si>
  <si>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</si>
  <si>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</si>
  <si>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</si>
  <si>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</si>
  <si>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</si>
  <si>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</si>
  <si>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</si>
  <si>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</si>
  <si>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</si>
  <si>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</si>
  <si>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</si>
  <si>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</si>
  <si>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</si>
  <si>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</si>
  <si>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</si>
  <si>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</si>
  <si>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</si>
  <si>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</si>
  <si>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</si>
  <si>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</si>
  <si>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</si>
  <si>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</si>
  <si>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</si>
  <si>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</si>
  <si>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</si>
  <si>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</si>
  <si>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</si>
  <si>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</si>
  <si>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</si>
  <si>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</si>
  <si>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</si>
  <si>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</si>
  <si>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</si>
  <si>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</si>
  <si>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</si>
  <si>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</si>
  <si>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</si>
  <si>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</si>
  <si>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</si>
  <si>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</si>
  <si>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</si>
  <si>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</si>
  <si>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</si>
  <si>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</si>
  <si>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</si>
  <si>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</si>
  <si>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</si>
  <si>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</si>
  <si>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</si>
  <si>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</si>
  <si>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</si>
  <si>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</si>
  <si>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</si>
  <si>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</si>
  <si>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</si>
  <si>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</si>
  <si>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</si>
  <si>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</si>
  <si>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</si>
  <si>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</si>
  <si>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</si>
  <si>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</si>
  <si>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</si>
  <si>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</si>
  <si>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</si>
  <si>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</si>
  <si>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</si>
  <si>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</si>
  <si>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</si>
  <si>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</si>
  <si>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</si>
  <si>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</si>
  <si>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</si>
  <si>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</si>
  <si>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</si>
  <si>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</si>
  <si>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</si>
  <si>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</si>
  <si>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</si>
  <si>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</si>
  <si>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</si>
  <si>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</si>
  <si>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</si>
  <si>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</si>
  <si>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</si>
  <si>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</si>
  <si>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</si>
  <si>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</si>
  <si>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</si>
  <si>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</si>
  <si>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</si>
  <si>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</si>
  <si>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</si>
  <si>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</si>
  <si>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</si>
  <si>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</si>
  <si>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</si>
  <si>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</si>
  <si>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</si>
  <si>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</si>
  <si>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</si>
  <si>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</si>
  <si>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</si>
  <si>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</si>
  <si>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</si>
  <si>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</si>
  <si>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</si>
  <si>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</si>
  <si>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</si>
  <si>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</si>
  <si>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</si>
  <si>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</si>
  <si>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</si>
  <si>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</si>
  <si>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</si>
  <si>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</si>
  <si>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</si>
  <si>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</si>
  <si>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</si>
  <si>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</si>
  <si>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</si>
  <si>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</si>
  <si>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</si>
  <si>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</si>
  <si>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</si>
  <si>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</si>
  <si>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</si>
  <si>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</si>
  <si>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</si>
  <si>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</si>
  <si>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</si>
  <si>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</si>
  <si>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</si>
  <si>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</si>
  <si>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</si>
  <si>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</si>
  <si>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</si>
  <si>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</si>
  <si>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</si>
  <si>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</si>
  <si>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</si>
  <si>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</si>
  <si>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</si>
  <si>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</si>
  <si>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</si>
  <si>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</si>
  <si>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</si>
  <si>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</si>
  <si>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</si>
  <si>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</si>
  <si>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</si>
  <si>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</si>
  <si>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</si>
  <si>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</si>
  <si>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</si>
  <si>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</si>
  <si>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</si>
  <si>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</si>
  <si>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</si>
  <si>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</si>
  <si>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</si>
  <si>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</si>
  <si>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</si>
  <si>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</si>
  <si>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</si>
  <si>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</si>
  <si>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</si>
  <si>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</si>
  <si>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</si>
  <si>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</si>
  <si>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</si>
  <si>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</si>
  <si>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</si>
  <si>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</si>
  <si>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</si>
  <si>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</si>
  <si>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</si>
  <si>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</si>
  <si>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</si>
  <si>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</si>
  <si>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</si>
  <si>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</si>
  <si>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</si>
  <si>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</si>
  <si>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</si>
  <si>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</si>
  <si>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</si>
  <si>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</si>
  <si>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</si>
  <si>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</si>
  <si>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</si>
  <si>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</si>
  <si>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</si>
  <si>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</si>
  <si>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</si>
  <si>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</si>
  <si>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</si>
  <si>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</si>
  <si>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</si>
  <si>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</si>
  <si>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</si>
  <si>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</si>
  <si>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</si>
  <si>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</si>
  <si>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</si>
  <si>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</si>
  <si>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</si>
  <si>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</si>
  <si>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</si>
  <si>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</si>
  <si>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</si>
  <si>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</si>
  <si>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</si>
  <si>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</si>
  <si>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</si>
  <si>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</si>
  <si>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</si>
  <si>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</si>
  <si>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</si>
  <si>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</si>
  <si>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</si>
  <si>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</si>
  <si>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</si>
  <si>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</si>
  <si>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</si>
  <si>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</si>
  <si>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</si>
  <si>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</si>
  <si>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</si>
  <si>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</si>
  <si>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</si>
  <si>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</si>
  <si>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</si>
  <si>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</si>
  <si>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</si>
  <si>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</si>
  <si>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</si>
  <si>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</si>
  <si>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</si>
  <si>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</si>
  <si>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</si>
  <si>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</si>
  <si>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</si>
  <si>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</si>
  <si>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</si>
  <si>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</si>
  <si>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</si>
  <si>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</si>
  <si>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</si>
  <si>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</si>
  <si>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</si>
  <si>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</si>
  <si>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</si>
  <si>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</si>
  <si>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</si>
  <si>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</si>
  <si>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</si>
  <si>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</si>
  <si>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</si>
  <si>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</si>
  <si>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</si>
  <si>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</si>
  <si>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</si>
  <si>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</si>
  <si>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</si>
  <si>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</si>
  <si>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</si>
  <si>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</si>
  <si>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</si>
  <si>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</si>
  <si>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</si>
  <si>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</si>
  <si>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</si>
  <si>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</si>
  <si>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</si>
  <si>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</si>
  <si>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</si>
  <si>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</si>
  <si>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</si>
  <si>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</si>
  <si>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</si>
  <si>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</si>
  <si>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</si>
  <si>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</si>
  <si>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</si>
  <si>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</si>
  <si>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</si>
  <si>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</si>
  <si>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</si>
  <si>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</si>
  <si>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</si>
  <si>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</si>
  <si>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</si>
  <si>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</si>
  <si>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</si>
  <si>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</si>
  <si>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</si>
  <si>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</si>
  <si>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</si>
  <si>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</si>
  <si>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</si>
  <si>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</si>
  <si>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</si>
  <si>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</si>
  <si>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</si>
  <si>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</si>
  <si>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</si>
  <si>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</si>
  <si>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</si>
  <si>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</si>
  <si>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</si>
  <si>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</si>
  <si>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</si>
  <si>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</si>
  <si>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</si>
  <si>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</si>
  <si>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</si>
  <si>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</si>
  <si>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</si>
  <si>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</si>
  <si>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</si>
  <si>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</si>
  <si>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</si>
  <si>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</si>
  <si>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</si>
  <si>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</si>
  <si>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</si>
  <si>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</si>
  <si>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</si>
  <si>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</si>
  <si>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</si>
  <si>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</si>
  <si>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</si>
  <si>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</si>
  <si>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</si>
  <si>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</si>
  <si>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</si>
  <si>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</si>
  <si>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</si>
  <si>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</si>
  <si>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</si>
  <si>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</si>
  <si>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</si>
  <si>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</si>
  <si>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</si>
  <si>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</si>
  <si>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</si>
  <si>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</si>
  <si>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</si>
  <si>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</si>
  <si>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</si>
  <si>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</si>
  <si>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</si>
  <si>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</si>
  <si>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</si>
  <si>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</si>
  <si>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</si>
  <si>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</si>
  <si>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</si>
  <si>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</si>
  <si>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</si>
  <si>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</si>
  <si>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</si>
  <si>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</si>
  <si>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</si>
  <si>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</si>
  <si>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</si>
  <si>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</si>
  <si>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</si>
  <si>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</si>
  <si>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</si>
  <si>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</si>
  <si>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</si>
  <si>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</si>
  <si>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</si>
  <si>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</si>
  <si>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</si>
  <si>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</si>
  <si>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</si>
  <si>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</si>
  <si>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</si>
  <si>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</si>
  <si>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</si>
  <si>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</si>
  <si>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</si>
  <si>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</si>
  <si>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</si>
  <si>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</si>
  <si>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</si>
  <si>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</si>
  <si>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</si>
  <si>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</si>
  <si>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</si>
  <si>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</si>
  <si>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</si>
  <si>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</si>
  <si>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</si>
  <si>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</si>
  <si>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</si>
  <si>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</si>
  <si>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</si>
  <si>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</si>
  <si>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</si>
  <si>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</si>
  <si>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</si>
  <si>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</si>
  <si>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</si>
  <si>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</si>
  <si>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</si>
  <si>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</si>
  <si>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</si>
  <si>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</si>
  <si>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</si>
  <si>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</si>
  <si>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</si>
  <si>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</si>
  <si>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</si>
  <si>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</si>
  <si>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</si>
  <si>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</si>
  <si>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</si>
  <si>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</si>
  <si>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</si>
  <si>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</si>
  <si>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</si>
  <si>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</si>
  <si>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</si>
  <si>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</si>
  <si>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</si>
  <si>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</si>
  <si>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</si>
  <si>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</si>
  <si>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</si>
  <si>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</si>
  <si>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</si>
  <si>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</si>
  <si>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</si>
  <si>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</si>
  <si>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</si>
  <si>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</si>
  <si>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</si>
  <si>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</si>
  <si>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</si>
  <si>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</si>
  <si>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</si>
  <si>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</si>
  <si>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</si>
  <si>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</si>
  <si>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</si>
  <si>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</si>
  <si>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</si>
  <si>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</si>
  <si>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</si>
  <si>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</si>
  <si>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</si>
  <si>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</si>
  <si>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</si>
  <si>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</si>
  <si>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</si>
  <si>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</si>
  <si>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</si>
  <si>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</si>
  <si>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</si>
  <si>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</si>
  <si>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</si>
  <si>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</si>
  <si>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</si>
  <si>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</si>
  <si>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</si>
  <si>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</si>
  <si>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</si>
  <si>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</si>
  <si>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</si>
  <si>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</si>
  <si>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</si>
  <si>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</si>
  <si>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</si>
  <si>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</si>
  <si>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</si>
  <si>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</si>
  <si>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</si>
  <si>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</si>
  <si>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</si>
  <si>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</si>
  <si>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</si>
  <si>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</si>
  <si>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</si>
  <si>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</si>
  <si>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</si>
  <si>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</si>
  <si>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</si>
  <si>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</si>
  <si>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</si>
  <si>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</si>
  <si>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</si>
  <si>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</si>
  <si>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</si>
  <si>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</si>
  <si>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</si>
  <si>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</si>
  <si>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</si>
  <si>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</si>
  <si>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</si>
  <si>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</si>
  <si>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</si>
  <si>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</si>
  <si>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</si>
  <si>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</si>
  <si>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</si>
  <si>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</si>
  <si>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</si>
  <si>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</si>
  <si>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</si>
  <si>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</si>
  <si>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</si>
  <si>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</si>
  <si>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</si>
  <si>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</si>
  <si>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</si>
  <si>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</si>
  <si>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</si>
  <si>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</si>
  <si>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</si>
  <si>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</si>
  <si>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</si>
  <si>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</si>
  <si>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</si>
  <si>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</si>
  <si>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</si>
  <si>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</si>
  <si>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</si>
  <si>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</si>
  <si>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</si>
  <si>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</si>
  <si>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</si>
  <si>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</si>
  <si>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</si>
  <si>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</si>
  <si>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</si>
  <si>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</si>
  <si>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</si>
  <si>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</si>
  <si>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</si>
  <si>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</si>
  <si>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</si>
  <si>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</si>
  <si>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</si>
  <si>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</si>
  <si>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</si>
  <si>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</si>
  <si>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</si>
  <si>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</si>
  <si>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</si>
  <si>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</si>
  <si>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</si>
  <si>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</si>
  <si>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</si>
  <si>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</si>
  <si>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</si>
  <si>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</si>
  <si>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</si>
  <si>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</si>
  <si>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</si>
  <si>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</si>
  <si>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</si>
  <si>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</si>
  <si>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</si>
  <si>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</si>
  <si>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</si>
  <si>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</si>
  <si>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</si>
  <si>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</si>
  <si>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</si>
  <si>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</si>
  <si>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</si>
  <si>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</si>
  <si>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</si>
  <si>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</si>
  <si>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</si>
  <si>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</si>
  <si>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</si>
  <si>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</si>
  <si>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</si>
  <si>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</si>
  <si>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</si>
  <si>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</si>
  <si>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</si>
  <si>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</si>
  <si>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</si>
  <si>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</si>
  <si>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</si>
  <si>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</si>
  <si>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</si>
  <si>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</si>
  <si>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</si>
  <si>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</si>
  <si>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</si>
  <si>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</si>
  <si>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</si>
  <si>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</si>
  <si>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</si>
  <si>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</si>
  <si>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</si>
  <si>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</si>
  <si>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</si>
  <si>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</si>
  <si>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</si>
  <si>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</si>
  <si>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</si>
  <si>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</si>
  <si>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</si>
  <si>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</si>
  <si>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</si>
  <si>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</si>
  <si>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</si>
  <si>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</si>
  <si>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</si>
  <si>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</si>
  <si>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</si>
  <si>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</si>
  <si>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</si>
  <si>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</si>
  <si>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</si>
  <si>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</si>
  <si>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</si>
  <si>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</si>
  <si>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</si>
  <si>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</si>
  <si>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</si>
  <si>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</si>
  <si>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</si>
  <si>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</si>
  <si>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</si>
  <si>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</si>
  <si>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</si>
  <si>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</si>
  <si>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</si>
  <si>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</si>
  <si>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</si>
  <si>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</si>
  <si>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</si>
  <si>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</si>
  <si>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</si>
  <si>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</si>
  <si>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</si>
  <si>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</si>
  <si>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</si>
  <si>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</si>
  <si>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</si>
  <si>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</si>
  <si>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</si>
  <si>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</si>
  <si>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</si>
  <si>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</si>
  <si>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</si>
  <si>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</si>
  <si>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</si>
  <si>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</si>
  <si>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</si>
  <si>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</si>
  <si>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</si>
  <si>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</si>
  <si>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</si>
  <si>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</si>
  <si>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</si>
  <si>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</si>
  <si>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</si>
  <si>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</si>
  <si>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</si>
  <si>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</si>
  <si>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</si>
  <si>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</si>
  <si>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</si>
  <si>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</si>
  <si>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</si>
  <si>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</si>
  <si>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</si>
  <si>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</si>
  <si>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</si>
  <si>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</si>
  <si>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</si>
  <si>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</si>
  <si>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</si>
  <si>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</si>
  <si>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</si>
  <si>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</si>
  <si>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</si>
  <si>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</si>
  <si>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</si>
  <si>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</si>
  <si>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</si>
  <si>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</si>
  <si>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</si>
  <si>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</si>
  <si>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</si>
  <si>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</si>
  <si>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</si>
  <si>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</si>
  <si>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</si>
  <si>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</si>
  <si>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</si>
  <si>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</si>
  <si>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</si>
  <si>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</si>
  <si>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</si>
  <si>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</si>
  <si>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</si>
  <si>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</si>
  <si>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</si>
  <si>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</si>
  <si>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</si>
  <si>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</si>
  <si>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</si>
  <si>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</si>
  <si>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</si>
  <si>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</si>
  <si>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</si>
  <si>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</si>
  <si>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</si>
  <si>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</si>
  <si>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</si>
  <si>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</si>
  <si>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</si>
  <si>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</si>
  <si>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</si>
  <si>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</si>
  <si>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</si>
  <si>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</si>
  <si>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</si>
  <si>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</si>
  <si>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</si>
  <si>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</si>
  <si>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</si>
  <si>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</si>
  <si>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</si>
  <si>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</si>
  <si>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</si>
  <si>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</si>
  <si>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</si>
  <si>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</si>
  <si>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</si>
  <si>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</si>
  <si>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</si>
  <si>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</si>
  <si>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</si>
  <si>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</si>
  <si>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</si>
  <si>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</si>
  <si>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</si>
  <si>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</si>
  <si>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</si>
  <si>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</si>
  <si>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</si>
  <si>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</si>
  <si>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</si>
  <si>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</si>
  <si>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</si>
  <si>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</si>
  <si>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</si>
  <si>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</si>
  <si>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</si>
  <si>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</si>
  <si>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</si>
  <si>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</si>
  <si>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</si>
  <si>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</si>
  <si>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</si>
  <si>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</si>
  <si>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</si>
  <si>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</si>
  <si>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</si>
  <si>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</si>
  <si>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</si>
  <si>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</si>
  <si>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</si>
  <si>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</si>
  <si>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</si>
  <si>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</si>
  <si>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</si>
  <si>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</si>
  <si>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</si>
  <si>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</si>
  <si>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</si>
  <si>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</si>
  <si>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</si>
  <si>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</si>
  <si>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</si>
  <si>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</si>
  <si>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</si>
  <si>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</si>
  <si>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</si>
  <si>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</si>
  <si>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</si>
  <si>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</si>
  <si>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</si>
  <si>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</si>
  <si>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</si>
  <si>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</si>
  <si>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</si>
  <si>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</si>
  <si>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</si>
  <si>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</si>
  <si>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</si>
  <si>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</si>
  <si>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</si>
  <si>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</si>
  <si>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</si>
  <si>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</si>
  <si>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</si>
  <si>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</si>
  <si>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</si>
  <si>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</si>
  <si>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</si>
  <si>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</si>
  <si>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</si>
  <si>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</si>
  <si>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</si>
  <si>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</si>
  <si>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</si>
  <si>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</si>
  <si>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</si>
  <si>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</si>
  <si>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</si>
  <si>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</si>
  <si>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</si>
  <si>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</si>
  <si>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</si>
  <si>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</si>
  <si>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</si>
  <si>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</si>
  <si>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</si>
  <si>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</si>
  <si>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</si>
  <si>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</si>
  <si>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</si>
  <si>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</si>
  <si>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</si>
  <si>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</si>
  <si>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</si>
  <si>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</si>
  <si>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</si>
  <si>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</si>
  <si>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</si>
  <si>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</si>
  <si>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</si>
  <si>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</si>
  <si>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</si>
  <si>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</si>
  <si>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</si>
  <si>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</si>
  <si>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</si>
  <si>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</si>
  <si>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</si>
  <si>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</si>
  <si>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</si>
  <si>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</si>
  <si>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</si>
  <si>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</si>
  <si>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</si>
  <si>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</si>
  <si>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</si>
  <si>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</si>
  <si>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</si>
  <si>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</si>
  <si>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</si>
  <si>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</si>
  <si>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</si>
  <si>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</si>
  <si>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</si>
  <si>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</si>
  <si>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</si>
  <si>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</si>
  <si>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</si>
  <si>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</si>
  <si>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</si>
  <si>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</si>
  <si>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</si>
  <si>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</si>
  <si>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</si>
  <si>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</si>
  <si>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</si>
  <si>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</si>
  <si>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</si>
  <si>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</si>
  <si>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</si>
  <si>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</si>
  <si>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</si>
  <si>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</si>
  <si>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</si>
  <si>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</si>
  <si>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</si>
  <si>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</si>
  <si>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</si>
  <si>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</si>
  <si>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</si>
  <si>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</si>
  <si>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</si>
  <si>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</si>
  <si>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</si>
  <si>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</si>
  <si>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</si>
  <si>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</si>
  <si>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</si>
  <si>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</si>
  <si>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</si>
  <si>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</si>
  <si>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</si>
  <si>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</si>
  <si>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</si>
  <si>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</si>
  <si>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</si>
  <si>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</si>
  <si>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</si>
  <si>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</si>
  <si>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</si>
  <si>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</si>
  <si>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</si>
  <si>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</si>
  <si>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</si>
  <si>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</si>
  <si>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</si>
  <si>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</si>
  <si>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</si>
  <si>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</si>
  <si>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</si>
  <si>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</si>
  <si>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</si>
  <si>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</si>
  <si>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</si>
  <si>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</si>
  <si>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</si>
  <si>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</si>
  <si>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</si>
  <si>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</si>
  <si>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</si>
  <si>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</si>
  <si>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</si>
  <si>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</si>
  <si>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</si>
  <si>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</si>
  <si>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</si>
  <si>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</si>
  <si>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</si>
  <si>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</si>
  <si>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</si>
  <si>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</si>
  <si>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</si>
  <si>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</si>
  <si>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</si>
  <si>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</si>
  <si>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</si>
  <si>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</si>
  <si>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</si>
  <si>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</si>
  <si>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</si>
  <si>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</si>
  <si>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</si>
  <si>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</si>
  <si>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</si>
  <si>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</si>
  <si>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</si>
  <si>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</si>
  <si>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</si>
  <si>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</si>
  <si>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</si>
  <si>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</si>
  <si>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</si>
  <si>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</si>
  <si>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</si>
  <si>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</si>
  <si>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</si>
  <si>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</si>
  <si>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</si>
  <si>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</si>
  <si>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</si>
  <si>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</si>
  <si>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</si>
  <si>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</si>
  <si>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</si>
  <si>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</si>
  <si>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</si>
  <si>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</si>
  <si>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</si>
  <si>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</si>
  <si>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</si>
  <si>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</si>
  <si>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</si>
  <si>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</si>
  <si>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</si>
  <si>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</si>
  <si>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</si>
  <si>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</si>
  <si>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</si>
  <si>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</si>
  <si>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</si>
  <si>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</si>
  <si>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</si>
  <si>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</si>
  <si>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</si>
  <si>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</si>
  <si>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</si>
  <si>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</si>
  <si>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</si>
  <si>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</si>
  <si>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</si>
  <si>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</si>
  <si>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</si>
  <si>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</si>
  <si>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</si>
  <si>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</si>
  <si>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</si>
  <si>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</si>
  <si>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</si>
  <si>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</si>
  <si>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</si>
  <si>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</si>
  <si>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</si>
  <si>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</si>
  <si>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</si>
  <si>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</si>
  <si>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</si>
  <si>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</si>
  <si>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</si>
  <si>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</si>
  <si>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</si>
  <si>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</si>
  <si>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</si>
  <si>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</si>
  <si>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</si>
  <si>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</si>
  <si>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</si>
  <si>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</si>
  <si>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</si>
  <si>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</si>
  <si>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</si>
  <si>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</si>
  <si>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</si>
  <si>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</si>
  <si>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</si>
  <si>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</si>
  <si>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</si>
  <si>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</si>
  <si>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</si>
  <si>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</si>
  <si>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</si>
  <si>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</si>
  <si>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</si>
  <si>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</si>
  <si>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</si>
  <si>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</si>
  <si>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</si>
  <si>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</si>
  <si>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</si>
  <si>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</si>
  <si>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</si>
  <si>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</si>
  <si>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</si>
  <si>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</si>
  <si>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</si>
  <si>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</si>
  <si>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</si>
  <si>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</si>
  <si>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</si>
  <si>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</si>
  <si>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</si>
  <si>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</si>
  <si>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</si>
  <si>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</si>
  <si>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</si>
  <si>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</si>
  <si>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</si>
  <si>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</si>
  <si>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</si>
  <si>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</si>
  <si>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</si>
  <si>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</si>
  <si>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</si>
  <si>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</si>
  <si>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</si>
  <si>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</si>
  <si>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</si>
  <si>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</si>
  <si>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</si>
  <si>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</si>
  <si>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</si>
  <si>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</si>
  <si>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</si>
  <si>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</si>
  <si>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</si>
  <si>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</si>
  <si>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</si>
  <si>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</si>
  <si>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</si>
  <si>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</si>
  <si>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</si>
  <si>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</si>
  <si>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</si>
  <si>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</si>
  <si>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</si>
  <si>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</si>
  <si>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</si>
  <si>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</si>
  <si>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</si>
  <si>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</si>
  <si>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</si>
  <si>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</si>
  <si>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</si>
  <si>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</si>
  <si>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</si>
  <si>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</si>
  <si>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</si>
  <si>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</si>
  <si>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</si>
  <si>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</si>
  <si>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</si>
  <si>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</si>
  <si>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</si>
  <si>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</si>
  <si>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</si>
  <si>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</si>
  <si>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</si>
  <si>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</si>
  <si>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</si>
  <si>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</si>
  <si>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</si>
  <si>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</si>
  <si>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</si>
  <si>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</si>
  <si>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</si>
  <si>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</si>
  <si>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</si>
  <si>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</si>
  <si>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</si>
  <si>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</si>
  <si>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</si>
  <si>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</si>
  <si>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</si>
  <si>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</si>
  <si>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</si>
  <si>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</si>
  <si>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</si>
  <si>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</si>
  <si>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</si>
  <si>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</si>
  <si>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</si>
  <si>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</si>
  <si>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</si>
  <si>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</si>
  <si>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</si>
  <si>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</si>
  <si>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</si>
  <si>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</si>
  <si>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</si>
  <si>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</si>
  <si>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</si>
  <si>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</si>
  <si>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</si>
  <si>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</si>
  <si>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</si>
  <si>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</si>
  <si>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</si>
  <si>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</si>
  <si>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</si>
  <si>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</si>
  <si>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</si>
  <si>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</si>
  <si>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</si>
  <si>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</si>
  <si>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</si>
  <si>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</si>
  <si>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</si>
  <si>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</si>
  <si>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</si>
  <si>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</si>
  <si>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</si>
  <si>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</si>
  <si>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</si>
  <si>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</si>
  <si>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</si>
  <si>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</si>
  <si>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</si>
  <si>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</si>
  <si>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</si>
  <si>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</si>
  <si>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</si>
  <si>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</si>
  <si>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</si>
  <si>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</si>
  <si>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</si>
  <si>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</si>
  <si>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</si>
  <si>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</si>
  <si>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</si>
  <si>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</si>
  <si>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</si>
  <si>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</si>
  <si>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</si>
  <si>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</si>
  <si>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</si>
  <si>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</si>
  <si>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</si>
  <si>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</si>
  <si>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</si>
  <si>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</si>
  <si>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</si>
  <si>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</si>
  <si>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</si>
  <si>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</si>
  <si>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</si>
  <si>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</si>
  <si>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</si>
  <si>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</si>
  <si>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</si>
  <si>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</si>
  <si>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</si>
  <si>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</si>
  <si>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</si>
  <si>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</si>
  <si>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</si>
  <si>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</si>
  <si>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</si>
  <si>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</si>
  <si>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</si>
  <si>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</si>
  <si>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</si>
  <si>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</si>
  <si>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</si>
  <si>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</si>
  <si>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</si>
  <si>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</si>
  <si>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</si>
  <si>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</si>
  <si>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</si>
  <si>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</si>
  <si>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</si>
  <si>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</si>
  <si>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</si>
  <si>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</si>
  <si>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</si>
  <si>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</si>
  <si>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</si>
  <si>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</si>
  <si>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</si>
  <si>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</si>
  <si>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</si>
  <si>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</si>
  <si>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</si>
  <si>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</si>
  <si>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</si>
  <si>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</si>
  <si>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</si>
  <si>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</si>
  <si>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</si>
  <si>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</si>
  <si>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</si>
  <si>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</si>
  <si>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</si>
  <si>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</si>
  <si>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</si>
  <si>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</si>
  <si>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</si>
  <si>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</si>
  <si>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</si>
  <si>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</si>
  <si>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</si>
  <si>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</si>
  <si>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</si>
  <si>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</si>
  <si>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</si>
  <si>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</si>
  <si>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</si>
  <si>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</si>
  <si>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</si>
  <si>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</si>
  <si>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</si>
  <si>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</si>
  <si>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</si>
  <si>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</si>
  <si>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</si>
  <si>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</si>
  <si>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</si>
  <si>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</si>
  <si>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</si>
  <si>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</si>
  <si>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</si>
  <si>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</si>
  <si>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</si>
  <si>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</si>
  <si>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</si>
  <si>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</si>
  <si>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</si>
  <si>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</si>
  <si>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</si>
  <si>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</si>
  <si>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</si>
  <si>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</si>
  <si>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</si>
  <si>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</si>
  <si>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</si>
  <si>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</si>
  <si>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</si>
  <si>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</si>
  <si>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</si>
  <si>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</si>
  <si>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</si>
  <si>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</si>
  <si>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</si>
  <si>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</si>
  <si>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</si>
  <si>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</si>
  <si>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</si>
  <si>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</si>
  <si>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</si>
  <si>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</si>
  <si>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</si>
  <si>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</si>
  <si>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</si>
  <si>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</si>
  <si>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</si>
  <si>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</si>
  <si>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</si>
  <si>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</si>
  <si>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</si>
  <si>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</si>
  <si>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</si>
  <si>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</si>
  <si>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</si>
  <si>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</si>
  <si>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</si>
  <si>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</si>
  <si>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</si>
  <si>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</si>
  <si>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</si>
  <si>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</si>
  <si>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</si>
  <si>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</si>
  <si>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</si>
  <si>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</si>
  <si>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</si>
  <si>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</si>
  <si>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</si>
  <si>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</si>
  <si>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</si>
  <si>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</si>
  <si>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</si>
  <si>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</si>
  <si>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</si>
  <si>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</si>
  <si>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</si>
  <si>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</si>
  <si>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</si>
  <si>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</si>
  <si>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</si>
  <si>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</si>
  <si>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</si>
  <si>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</si>
  <si>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</si>
  <si>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</si>
  <si>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</si>
  <si>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</si>
  <si>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</si>
  <si>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</si>
  <si>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</si>
  <si>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</si>
  <si>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</si>
  <si>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</si>
  <si>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</si>
  <si>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</si>
  <si>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</si>
  <si>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</si>
  <si>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</si>
  <si>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</si>
  <si>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</si>
  <si>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</si>
  <si>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</si>
  <si>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</si>
  <si>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</si>
  <si>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</si>
  <si>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</si>
  <si>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</si>
  <si>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</si>
  <si>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</si>
  <si>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</si>
  <si>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</si>
  <si>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</si>
  <si>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</si>
  <si>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</si>
  <si>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</si>
  <si>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</si>
  <si>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</si>
  <si>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</si>
  <si>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</si>
  <si>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</si>
  <si>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</si>
  <si>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</si>
  <si>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</si>
  <si>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</si>
  <si>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</si>
  <si>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</si>
  <si>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</si>
  <si>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</si>
  <si>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</si>
  <si>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</si>
  <si>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</si>
  <si>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</si>
  <si>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</si>
  <si>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</si>
  <si>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</si>
  <si>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</si>
  <si>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</si>
  <si>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</si>
  <si>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</si>
  <si>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</si>
  <si>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</si>
  <si>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</si>
  <si>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</si>
  <si>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</si>
  <si>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</si>
  <si>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</si>
  <si>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</si>
  <si>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</si>
  <si>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</si>
  <si>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</si>
  <si>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</si>
  <si>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</si>
  <si>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</si>
  <si>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</si>
  <si>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</si>
  <si>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</si>
  <si>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</si>
  <si>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</si>
  <si>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</si>
  <si>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</si>
  <si>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</si>
  <si>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</si>
  <si>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</si>
  <si>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</si>
  <si>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</si>
  <si>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</si>
  <si>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</si>
  <si>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</si>
  <si>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</si>
  <si>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</si>
  <si>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</si>
  <si>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</si>
  <si>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</si>
  <si>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</si>
  <si>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</si>
  <si>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</si>
  <si>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</si>
  <si>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</si>
  <si>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</si>
  <si>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</si>
  <si>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</si>
  <si>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</si>
  <si>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</si>
  <si>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</si>
  <si>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</si>
  <si>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</si>
  <si>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</si>
  <si>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</si>
  <si>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</si>
  <si>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</si>
  <si>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</si>
  <si>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</si>
  <si>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</si>
  <si>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</si>
  <si>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</si>
  <si>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</si>
  <si>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</si>
  <si>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</si>
  <si>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</si>
  <si>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</si>
  <si>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</si>
  <si>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</si>
  <si>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</si>
  <si>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</si>
  <si>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</si>
  <si>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</si>
  <si>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</si>
  <si>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</si>
  <si>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</si>
  <si>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</si>
  <si>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</si>
  <si>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</si>
  <si>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</si>
  <si>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</si>
  <si>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</si>
  <si>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</si>
  <si>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</si>
  <si>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</si>
  <si>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</si>
  <si>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</si>
  <si>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</si>
  <si>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</si>
  <si>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</si>
  <si>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</si>
  <si>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</si>
  <si>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</si>
  <si>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</si>
  <si>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</si>
  <si>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</si>
  <si>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</si>
  <si>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</si>
  <si>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</si>
  <si>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</si>
  <si>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</si>
  <si>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</si>
  <si>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</si>
  <si>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</si>
  <si>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</si>
  <si>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</si>
  <si>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</si>
  <si>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</si>
  <si>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</si>
  <si>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</si>
  <si>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</si>
  <si>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</si>
  <si>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</si>
  <si>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</si>
  <si>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</si>
  <si>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</si>
  <si>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</si>
  <si>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</si>
  <si>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</si>
  <si>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</si>
  <si>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</si>
  <si>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</si>
  <si>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</si>
  <si>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</si>
  <si>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</si>
  <si>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</si>
  <si>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</si>
  <si>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</si>
  <si>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</si>
  <si>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</si>
  <si>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</si>
  <si>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</si>
  <si>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</si>
  <si>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</si>
  <si>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</si>
  <si>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</si>
  <si>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</si>
  <si>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</si>
  <si>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</si>
  <si>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</si>
  <si>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</si>
  <si>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</si>
  <si>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</si>
  <si>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</si>
  <si>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</si>
  <si>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</si>
  <si>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</si>
  <si>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</si>
  <si>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</si>
  <si>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</si>
  <si>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</si>
  <si>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</si>
  <si>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</si>
  <si>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</si>
  <si>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</si>
  <si>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</si>
  <si>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</si>
  <si>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</si>
  <si>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</si>
  <si>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</si>
  <si>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</si>
  <si>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</si>
  <si>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</si>
  <si>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</si>
  <si>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</si>
  <si>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</si>
  <si>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</si>
  <si>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</si>
  <si>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</si>
  <si>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</si>
  <si>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</si>
  <si>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</si>
  <si>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</si>
  <si>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</si>
  <si>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</si>
  <si>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</si>
  <si>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</si>
  <si>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</si>
  <si>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</si>
  <si>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</si>
  <si>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</si>
  <si>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</si>
  <si>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</si>
  <si>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</si>
  <si>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</si>
  <si>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</si>
  <si>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</si>
  <si>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</si>
  <si>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</si>
  <si>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</si>
  <si>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</si>
  <si>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</si>
  <si>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</si>
  <si>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</si>
  <si>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</si>
  <si>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</si>
  <si>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</si>
  <si>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</si>
  <si>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</si>
  <si>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</si>
  <si>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</si>
  <si>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</si>
  <si>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</si>
  <si>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</si>
  <si>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</si>
  <si>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</si>
  <si>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</si>
  <si>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</si>
  <si>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</si>
  <si>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</si>
  <si>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</si>
  <si>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</si>
  <si>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</si>
  <si>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</si>
  <si>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</si>
  <si>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</si>
  <si>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</si>
  <si>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</si>
  <si>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</si>
  <si>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</si>
  <si>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</si>
  <si>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</si>
  <si>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</si>
  <si>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</si>
  <si>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</si>
  <si>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</si>
  <si>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</si>
  <si>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</si>
  <si>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</si>
  <si>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</si>
  <si>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</si>
  <si>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</si>
  <si>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</si>
  <si>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</si>
  <si>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</si>
  <si>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</si>
  <si>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</si>
  <si>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</si>
  <si>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</si>
  <si>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</si>
  <si>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</si>
  <si>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</si>
  <si>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</si>
  <si>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</si>
  <si>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</si>
  <si>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</si>
  <si>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</si>
  <si>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</si>
  <si>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</si>
  <si>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</si>
  <si>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</si>
  <si>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</si>
  <si>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</si>
  <si>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</si>
  <si>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</si>
  <si>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</si>
  <si>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</si>
  <si>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</si>
  <si>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</si>
  <si>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</si>
  <si>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</si>
  <si>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</si>
  <si>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</si>
  <si>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</si>
  <si>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</si>
  <si>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</si>
  <si>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</si>
  <si>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</si>
  <si>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</si>
  <si>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</si>
  <si>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</si>
  <si>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</si>
  <si>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</si>
  <si>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</si>
  <si>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</si>
  <si>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</si>
  <si>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</si>
  <si>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</si>
  <si>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</si>
  <si>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</si>
  <si>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</si>
  <si>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</si>
  <si>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</si>
  <si>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</si>
  <si>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</si>
  <si>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</si>
  <si>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</si>
  <si>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</si>
  <si>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</si>
  <si>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</si>
  <si>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</si>
  <si>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</si>
  <si>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</si>
  <si>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</si>
  <si>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</si>
  <si>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</si>
  <si>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</si>
  <si>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</si>
  <si>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</si>
  <si>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</si>
  <si>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</si>
  <si>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</si>
  <si>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</si>
  <si>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</si>
  <si>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</si>
  <si>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</si>
  <si>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</si>
  <si>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</si>
  <si>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</si>
  <si>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</si>
  <si>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</si>
  <si>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</si>
  <si>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</si>
  <si>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</si>
  <si>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</si>
  <si>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</si>
  <si>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</si>
  <si>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</si>
  <si>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</si>
  <si>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</si>
  <si>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</si>
  <si>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</si>
  <si>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</si>
  <si>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</si>
  <si>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</si>
  <si>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</si>
  <si>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</si>
  <si>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</si>
  <si>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</si>
  <si>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</si>
  <si>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</si>
  <si>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</si>
  <si>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</si>
  <si>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</si>
  <si>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</si>
  <si>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</si>
  <si>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</si>
  <si>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</si>
  <si>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</si>
  <si>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</si>
  <si>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</si>
  <si>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</si>
  <si>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</si>
  <si>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</si>
  <si>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</si>
  <si>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</si>
  <si>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</si>
  <si>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</si>
  <si>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</si>
  <si>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</si>
  <si>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</si>
  <si>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</si>
  <si>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</si>
  <si>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</si>
  <si>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</si>
  <si>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</si>
  <si>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</si>
  <si>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</si>
  <si>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</si>
  <si>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</si>
  <si>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</si>
  <si>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</si>
  <si>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</si>
  <si>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</si>
  <si>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</si>
  <si>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</si>
  <si>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</si>
  <si>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</si>
  <si>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</si>
  <si>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</si>
  <si>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</si>
  <si>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</si>
  <si>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</si>
  <si>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</si>
  <si>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</si>
  <si>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</si>
  <si>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</si>
  <si>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</si>
  <si>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</si>
  <si>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</si>
  <si>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</si>
  <si>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</si>
  <si>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</si>
  <si>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</si>
  <si>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</si>
  <si>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</si>
  <si>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</si>
  <si>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</si>
  <si>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</si>
  <si>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</si>
  <si>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</si>
  <si>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</si>
  <si>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</si>
  <si>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</si>
  <si>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</si>
  <si>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</si>
  <si>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</si>
  <si>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</si>
  <si>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</si>
  <si>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</si>
  <si>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</si>
  <si>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</si>
  <si>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</si>
  <si>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</si>
  <si>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</si>
  <si>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</si>
  <si>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</si>
  <si>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</si>
  <si>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</si>
  <si>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</si>
  <si>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</si>
  <si>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</si>
  <si>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</si>
  <si>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</si>
  <si>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</si>
  <si>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</si>
  <si>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</si>
  <si>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</si>
  <si>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</si>
  <si>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</si>
  <si>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</si>
  <si>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</si>
  <si>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</si>
  <si>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</si>
  <si>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</si>
  <si>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</si>
  <si>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</si>
  <si>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</si>
  <si>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</si>
  <si>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</si>
  <si>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</si>
  <si>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</si>
  <si>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</si>
  <si>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</si>
  <si>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</si>
  <si>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</si>
  <si>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</si>
  <si>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</si>
  <si>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</si>
  <si>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</si>
  <si>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</si>
  <si>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</si>
  <si>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</si>
  <si>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</si>
  <si>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</si>
  <si>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</si>
  <si>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</si>
  <si>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</si>
  <si>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</si>
  <si>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</si>
  <si>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</si>
  <si>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</si>
  <si>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</si>
  <si>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</si>
  <si>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</si>
  <si>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</si>
  <si>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</si>
  <si>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</si>
  <si>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</si>
  <si>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</si>
  <si>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</si>
  <si>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</si>
  <si>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</si>
  <si>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</si>
  <si>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</si>
  <si>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</si>
  <si>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</si>
  <si>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</si>
  <si>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</si>
  <si>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</si>
  <si>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</si>
  <si>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</si>
  <si>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</si>
  <si>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</si>
  <si>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</si>
  <si>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</si>
  <si>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</si>
  <si>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</si>
  <si>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</si>
  <si>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</si>
  <si>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</si>
  <si>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</si>
  <si>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</si>
  <si>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</si>
  <si>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</si>
  <si>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</si>
  <si>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</si>
  <si>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</si>
  <si>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</si>
  <si>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</si>
  <si>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</si>
  <si>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</si>
  <si>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</si>
  <si>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</si>
  <si>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</si>
  <si>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</si>
  <si>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</si>
  <si>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</si>
  <si>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</si>
  <si>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</si>
  <si>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</si>
  <si>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</si>
  <si>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</si>
  <si>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</si>
  <si>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</si>
  <si>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</si>
  <si>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</si>
  <si>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</si>
  <si>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</si>
  <si>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</si>
  <si>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</si>
  <si>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</si>
  <si>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</si>
  <si>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</si>
  <si>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</si>
  <si>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</si>
  <si>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</si>
  <si>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</si>
  <si>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</si>
  <si>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</si>
  <si>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</si>
  <si>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</si>
  <si>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</si>
  <si>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</si>
  <si>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</si>
  <si>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</si>
  <si>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</si>
  <si>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</si>
  <si>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</si>
  <si>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</si>
  <si>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</si>
  <si>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</si>
  <si>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</si>
  <si>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</si>
  <si>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</si>
  <si>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</si>
  <si>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</si>
  <si>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</si>
  <si>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</si>
  <si>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</si>
  <si>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</si>
  <si>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</si>
  <si>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</si>
  <si>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</si>
  <si>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</si>
  <si>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</si>
  <si>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</si>
  <si>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</si>
  <si>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</si>
  <si>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</si>
  <si>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</si>
  <si>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</si>
  <si>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</si>
  <si>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</si>
  <si>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</si>
  <si>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</si>
  <si>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</si>
  <si>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</si>
  <si>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</si>
  <si>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</si>
  <si>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</si>
  <si>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</si>
  <si>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</si>
  <si>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</si>
  <si>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</si>
  <si>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</si>
  <si>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</si>
  <si>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</si>
  <si>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</si>
  <si>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</si>
  <si>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</si>
  <si>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</si>
  <si>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</si>
  <si>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</si>
  <si>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</si>
  <si>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</si>
  <si>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</si>
  <si>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</si>
  <si>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</si>
  <si>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</si>
  <si>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</si>
  <si>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</si>
  <si>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</si>
  <si>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</si>
  <si>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</si>
  <si>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</si>
  <si>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</si>
  <si>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</si>
  <si>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</si>
  <si>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</si>
  <si>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</si>
  <si>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</si>
  <si>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</si>
  <si>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</si>
  <si>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</si>
  <si>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</si>
  <si>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</si>
  <si>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</si>
  <si>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</si>
  <si>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</si>
  <si>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</si>
  <si>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</si>
  <si>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</si>
  <si>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</si>
  <si>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</si>
  <si>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</si>
  <si>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</si>
  <si>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</si>
  <si>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</si>
  <si>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</si>
  <si>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</si>
  <si>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</si>
  <si>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</si>
  <si>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</si>
  <si>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</si>
  <si>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</si>
  <si>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</si>
  <si>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</si>
  <si>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</si>
  <si>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</si>
  <si>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</si>
  <si>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</si>
  <si>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</si>
  <si>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</si>
  <si>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</si>
  <si>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</si>
  <si>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</si>
  <si>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</si>
  <si>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</si>
  <si>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</si>
  <si>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</si>
  <si>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</si>
  <si>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</si>
  <si>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</si>
  <si>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</si>
  <si>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</si>
  <si>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</si>
  <si>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</si>
  <si>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</si>
  <si>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</si>
  <si>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</si>
  <si>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</si>
  <si>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</si>
  <si>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</si>
  <si>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</si>
  <si>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</si>
  <si>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</si>
  <si>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</si>
  <si>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</si>
  <si>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</si>
  <si>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</si>
  <si>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</si>
  <si>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</si>
  <si>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</si>
  <si>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</si>
  <si>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</si>
  <si>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</si>
  <si>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</si>
  <si>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</si>
  <si>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</si>
  <si>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</si>
  <si>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</si>
  <si>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</si>
  <si>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</si>
  <si>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</si>
  <si>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</si>
  <si>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</si>
  <si>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</si>
  <si>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</si>
  <si>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</si>
  <si>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</si>
  <si>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</si>
  <si>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</si>
  <si>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</si>
  <si>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</si>
  <si>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</si>
  <si>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</si>
  <si>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</si>
  <si>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</si>
  <si>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</si>
  <si>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</si>
  <si>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</si>
  <si>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</si>
  <si>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</si>
  <si>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</si>
  <si>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</si>
  <si>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</si>
  <si>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</si>
  <si>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</si>
  <si>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</si>
  <si>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</si>
  <si>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</si>
  <si>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</si>
  <si>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</si>
  <si>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</si>
  <si>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</si>
  <si>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</si>
  <si>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</si>
  <si>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</si>
  <si>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</si>
  <si>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</si>
  <si>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</si>
  <si>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</si>
  <si>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</si>
  <si>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</si>
  <si>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</si>
  <si>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</si>
  <si>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</si>
  <si>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</si>
  <si>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</si>
  <si>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</si>
  <si>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</si>
  <si>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</si>
  <si>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</si>
  <si>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</si>
  <si>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</si>
  <si>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</si>
  <si>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</si>
  <si>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</si>
  <si>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</si>
  <si>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</si>
  <si>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</si>
  <si>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</si>
  <si>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</si>
  <si>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</si>
  <si>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</si>
  <si>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</si>
  <si>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</si>
  <si>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</si>
  <si>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</si>
  <si>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</si>
  <si>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</si>
  <si>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</si>
  <si>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</si>
  <si>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</si>
  <si>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</si>
  <si>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</si>
  <si>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</si>
  <si>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</si>
  <si>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</si>
  <si>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</si>
  <si>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</si>
  <si>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</si>
  <si>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</si>
  <si>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</si>
  <si>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</si>
  <si>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</si>
  <si>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</si>
  <si>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</si>
  <si>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</si>
  <si>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</si>
  <si>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</si>
  <si>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</si>
  <si>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</si>
  <si>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</si>
  <si>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</si>
  <si>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</si>
  <si>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</si>
  <si>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</si>
  <si>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</si>
  <si>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</si>
  <si>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</si>
  <si>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</si>
  <si>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</si>
  <si>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</si>
  <si>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</si>
  <si>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</si>
  <si>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</si>
  <si>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</si>
  <si>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</si>
  <si>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</si>
  <si>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</si>
  <si>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</si>
  <si>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</si>
  <si>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</si>
  <si>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</si>
  <si>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</si>
  <si>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</si>
  <si>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</si>
  <si>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</si>
  <si>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</si>
  <si>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</si>
  <si>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</si>
  <si>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</si>
  <si>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</si>
  <si>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</si>
  <si>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</si>
  <si>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</si>
  <si>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</si>
  <si>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</si>
  <si>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</si>
  <si>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</si>
  <si>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</si>
  <si>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</si>
  <si>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</si>
  <si>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</si>
  <si>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</si>
  <si>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</si>
  <si>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</si>
  <si>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</si>
  <si>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</si>
  <si>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</si>
  <si>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</si>
  <si>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</si>
  <si>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</si>
  <si>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</si>
  <si>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</si>
  <si>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</si>
  <si>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</si>
  <si>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</si>
  <si>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</si>
  <si>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</si>
  <si>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</si>
  <si>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</si>
  <si>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</si>
  <si>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</si>
  <si>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</si>
  <si>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</si>
  <si>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</si>
  <si>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</si>
  <si>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</si>
  <si>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</si>
  <si>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</si>
  <si>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</si>
  <si>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</si>
  <si>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</si>
  <si>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</si>
  <si>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</si>
  <si>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</si>
  <si>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</si>
  <si>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</si>
  <si>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</si>
  <si>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</si>
  <si>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</si>
  <si>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</si>
  <si>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</si>
  <si>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</si>
  <si>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</si>
  <si>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</si>
  <si>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</si>
  <si>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</si>
  <si>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</si>
  <si>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</si>
  <si>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</si>
  <si>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</si>
  <si>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</si>
  <si>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</si>
  <si>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</si>
  <si>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</si>
  <si>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</si>
  <si>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</si>
  <si>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</si>
  <si>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</si>
  <si>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</si>
  <si>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</si>
  <si>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</si>
  <si>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</si>
  <si>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</si>
  <si>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</si>
  <si>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</si>
  <si>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</si>
  <si>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</si>
  <si>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</si>
  <si>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</si>
  <si>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</si>
  <si>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</si>
  <si>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</si>
  <si>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</si>
  <si>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</si>
  <si>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</si>
  <si>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</si>
  <si>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</si>
  <si>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</si>
  <si>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</si>
  <si>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</si>
  <si>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</si>
  <si>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</si>
  <si>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</si>
  <si>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</si>
  <si>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</si>
  <si>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</si>
  <si>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</si>
  <si>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</si>
  <si>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</si>
  <si>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</si>
  <si>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</si>
  <si>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</si>
  <si>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</si>
  <si>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</si>
  <si>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</si>
  <si>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</si>
  <si>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</si>
  <si>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</si>
  <si>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</si>
  <si>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</si>
  <si>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</si>
  <si>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</si>
  <si>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</si>
  <si>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</si>
  <si>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</si>
  <si>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</si>
  <si>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</si>
  <si>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</si>
  <si>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</si>
  <si>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</si>
  <si>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</si>
  <si>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</si>
  <si>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</si>
  <si>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</si>
  <si>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</si>
  <si>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</si>
  <si>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</si>
  <si>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</si>
  <si>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</si>
  <si>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</si>
  <si>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</si>
  <si>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</si>
  <si>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</si>
  <si>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</si>
  <si>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</si>
  <si>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</si>
  <si>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</si>
  <si>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</si>
  <si>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</si>
  <si>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</si>
  <si>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</si>
  <si>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</si>
  <si>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</si>
  <si>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</si>
  <si>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</si>
  <si>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</si>
  <si>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</si>
  <si>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</si>
  <si>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</si>
  <si>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</si>
  <si>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</si>
  <si>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</si>
  <si>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</si>
  <si>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</si>
  <si>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</si>
  <si>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</si>
  <si>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</si>
  <si>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</si>
  <si>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</si>
  <si>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</si>
  <si>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</si>
  <si>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</si>
  <si>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</si>
  <si>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</si>
  <si>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</si>
  <si>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</si>
  <si>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</si>
  <si>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</si>
  <si>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</si>
  <si>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</si>
  <si>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</si>
  <si>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</si>
  <si>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</si>
  <si>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</si>
  <si>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</si>
  <si>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</si>
  <si>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</si>
  <si>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</si>
  <si>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</si>
  <si>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</si>
  <si>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</si>
  <si>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</si>
  <si>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</si>
  <si>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</si>
  <si>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</si>
  <si>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</si>
  <si>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</si>
  <si>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</si>
  <si>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</si>
  <si>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</si>
  <si>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</si>
  <si>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</si>
  <si>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</si>
  <si>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</si>
  <si>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</si>
  <si>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</si>
  <si>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</si>
  <si>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</si>
  <si>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</si>
  <si>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</si>
  <si>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</si>
  <si>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</si>
  <si>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</si>
  <si>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</si>
  <si>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</si>
  <si>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</si>
  <si>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</si>
  <si>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</si>
  <si>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</si>
  <si>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</si>
  <si>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</si>
  <si>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</si>
  <si>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</si>
  <si>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</si>
  <si>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</si>
  <si>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</si>
  <si>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</si>
  <si>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</si>
  <si>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</si>
  <si>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</si>
  <si>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</si>
  <si>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</si>
  <si>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</si>
  <si>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</si>
  <si>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</si>
  <si>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</si>
  <si>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</si>
  <si>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</si>
  <si>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</si>
  <si>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</si>
  <si>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</si>
  <si>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</si>
  <si>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</si>
  <si>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</si>
  <si>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</si>
  <si>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</si>
  <si>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</si>
  <si>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</si>
  <si>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</si>
  <si>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</si>
  <si>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</si>
  <si>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</si>
  <si>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</si>
  <si>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</si>
  <si>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</si>
  <si>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</si>
  <si>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</si>
  <si>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</si>
  <si>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</si>
  <si>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</si>
  <si>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</si>
  <si>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</si>
  <si>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</si>
  <si>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</si>
  <si>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</si>
  <si>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</si>
  <si>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</si>
  <si>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</si>
  <si>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</si>
  <si>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</si>
  <si>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</si>
  <si>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</si>
  <si>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</si>
  <si>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</si>
  <si>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</si>
  <si>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</si>
  <si>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</si>
  <si>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</si>
  <si>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</si>
  <si>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</si>
  <si>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</si>
  <si>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</si>
  <si>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</si>
  <si>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</si>
  <si>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</si>
  <si>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</si>
  <si>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</si>
  <si>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</si>
  <si>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</si>
  <si>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</si>
  <si>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</si>
  <si>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</si>
  <si>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</si>
  <si>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</si>
  <si>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</si>
  <si>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</si>
  <si>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</si>
  <si>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</si>
  <si>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</si>
  <si>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</si>
  <si>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</si>
  <si>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</si>
  <si>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</si>
  <si>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</si>
  <si>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</si>
  <si>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</si>
  <si>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</si>
  <si>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</si>
  <si>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</si>
  <si>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</si>
  <si>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</si>
  <si>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</si>
  <si>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</si>
  <si>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</si>
  <si>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</si>
  <si>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</si>
  <si>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</si>
  <si>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</si>
  <si>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</si>
  <si>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</si>
  <si>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</si>
  <si>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</si>
  <si>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</si>
  <si>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</si>
  <si>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</si>
  <si>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</si>
  <si>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</si>
  <si>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</si>
  <si>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</si>
  <si>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</si>
  <si>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</si>
  <si>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</si>
  <si>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</si>
  <si>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</si>
  <si>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</si>
  <si>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</si>
  <si>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</si>
  <si>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</si>
  <si>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</si>
  <si>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</si>
  <si>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</si>
  <si>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</si>
  <si>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</si>
  <si>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</si>
  <si>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</si>
  <si>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</si>
  <si>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</si>
  <si>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</si>
  <si>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</si>
  <si>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</si>
  <si>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</si>
  <si>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</si>
  <si>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</si>
  <si>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</si>
  <si>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</si>
  <si>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</si>
  <si>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</si>
  <si>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</si>
  <si>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</si>
  <si>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</si>
  <si>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</si>
  <si>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</si>
  <si>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</si>
  <si>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</si>
  <si>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</si>
  <si>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</si>
  <si>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</si>
  <si>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</si>
  <si>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</si>
  <si>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</si>
  <si>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</si>
  <si>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</si>
  <si>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</si>
  <si>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</si>
  <si>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</si>
  <si>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</si>
  <si>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</si>
  <si>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</si>
  <si>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</si>
  <si>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</si>
  <si>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</si>
  <si>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</si>
  <si>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</si>
  <si>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</si>
  <si>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</si>
  <si>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</si>
  <si>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</si>
  <si>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</si>
  <si>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</si>
  <si>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</si>
  <si>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</si>
  <si>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</si>
  <si>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</si>
  <si>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</si>
  <si>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</si>
  <si>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</si>
  <si>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</si>
  <si>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</si>
  <si>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</si>
  <si>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</si>
  <si>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</si>
  <si>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</si>
  <si>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</si>
  <si>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</si>
  <si>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</si>
  <si>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</si>
  <si>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</si>
  <si>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</si>
  <si>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</si>
  <si>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</si>
  <si>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</si>
  <si>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</si>
  <si>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</si>
  <si>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</si>
  <si>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</si>
  <si>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</si>
  <si>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</si>
  <si>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</si>
  <si>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</si>
  <si>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</si>
  <si>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</si>
  <si>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</si>
  <si>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</si>
  <si>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</si>
  <si>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</si>
  <si>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</si>
  <si>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</si>
  <si>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</si>
  <si>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</si>
  <si>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</si>
  <si>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</si>
  <si>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</si>
  <si>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</si>
  <si>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</si>
  <si>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</si>
  <si>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</si>
  <si>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</si>
  <si>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</si>
  <si>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</si>
  <si>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</si>
  <si>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</si>
  <si>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</si>
  <si>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</si>
  <si>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</si>
  <si>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</si>
  <si>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</si>
  <si>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</si>
  <si>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</si>
  <si>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</si>
  <si>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</si>
  <si>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</si>
  <si>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</si>
  <si>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</si>
  <si>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</si>
  <si>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</si>
  <si>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</si>
  <si>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</si>
  <si>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</si>
  <si>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</si>
  <si>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</si>
  <si>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</si>
  <si>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</si>
  <si>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</si>
  <si>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</si>
  <si>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</si>
  <si>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</si>
  <si>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</si>
  <si>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</si>
  <si>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</si>
  <si>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</si>
  <si>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</si>
  <si>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</si>
  <si>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</si>
  <si>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</si>
  <si>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</si>
  <si>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</si>
  <si>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</si>
  <si>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</si>
  <si>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</si>
  <si>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</si>
  <si>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</si>
  <si>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</si>
  <si>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</si>
  <si>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</si>
  <si>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</si>
  <si>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</si>
  <si>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</si>
  <si>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</si>
  <si>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</si>
  <si>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</si>
  <si>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</si>
  <si>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</si>
  <si>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</si>
  <si>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</si>
  <si>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</si>
  <si>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</si>
  <si>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</si>
  <si>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</si>
  <si>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</si>
  <si>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</si>
  <si>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</si>
  <si>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</si>
  <si>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</si>
  <si>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</si>
  <si>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</si>
  <si>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</si>
  <si>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</si>
  <si>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</si>
  <si>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</si>
  <si>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</si>
  <si>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</si>
  <si>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</si>
  <si>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</si>
  <si>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</si>
  <si>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</si>
  <si>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</si>
  <si>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</si>
  <si>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</si>
  <si>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</si>
  <si>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</si>
  <si>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</si>
  <si>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</si>
  <si>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</si>
  <si>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</si>
  <si>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</si>
  <si>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</si>
  <si>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</si>
  <si>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</si>
  <si>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</si>
  <si>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</si>
  <si>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</si>
  <si>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</si>
  <si>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</si>
  <si>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</si>
  <si>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</si>
  <si>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</si>
  <si>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</si>
  <si>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</si>
  <si>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</si>
  <si>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</si>
  <si>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</si>
  <si>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</si>
  <si>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</si>
  <si>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</si>
  <si>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</si>
  <si>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</si>
  <si>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</si>
  <si>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</si>
  <si>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</si>
  <si>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</si>
  <si>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</si>
  <si>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</si>
  <si>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</si>
  <si>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</si>
  <si>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</si>
  <si>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</si>
  <si>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</si>
  <si>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</si>
  <si>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</si>
  <si>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</si>
  <si>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</si>
  <si>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</si>
  <si>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</si>
  <si>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</si>
  <si>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</si>
  <si>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</si>
  <si>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</si>
  <si>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</si>
  <si>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</si>
  <si>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</si>
  <si>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</si>
  <si>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</si>
  <si>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</si>
  <si>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</si>
  <si>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</si>
  <si>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</si>
  <si>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</si>
  <si>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</si>
  <si>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</si>
  <si>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</si>
  <si>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</si>
  <si>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</si>
  <si>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</si>
  <si>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</si>
  <si>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</si>
  <si>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</si>
  <si>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</si>
  <si>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</si>
  <si>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</si>
  <si>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</si>
  <si>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</si>
  <si>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</si>
  <si>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</si>
  <si>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</si>
  <si>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</si>
  <si>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</si>
  <si>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</si>
  <si>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</si>
  <si>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</si>
  <si>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</si>
  <si>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</si>
  <si>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</si>
  <si>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</si>
  <si>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</si>
  <si>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</si>
  <si>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</si>
  <si>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</si>
  <si>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</si>
  <si>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</si>
  <si>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</si>
  <si>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</si>
  <si>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</si>
  <si>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</si>
  <si>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</si>
  <si>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</si>
  <si>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</si>
  <si>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</si>
  <si>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</si>
  <si>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</si>
  <si>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</si>
  <si>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</si>
  <si>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</si>
  <si>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</si>
  <si>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</si>
  <si>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</si>
  <si>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</si>
  <si>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</si>
  <si>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</si>
  <si>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</si>
  <si>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</si>
  <si>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</si>
  <si>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</si>
  <si>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</si>
  <si>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</si>
  <si>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</si>
  <si>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</si>
  <si>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</si>
  <si>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</si>
  <si>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</si>
  <si>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</si>
  <si>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</si>
  <si>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</si>
  <si>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</si>
  <si>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</si>
  <si>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</si>
  <si>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</si>
  <si>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</si>
  <si>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</si>
  <si>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</si>
  <si>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</si>
  <si>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</si>
  <si>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</si>
  <si>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</si>
  <si>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</si>
  <si>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</si>
  <si>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</si>
  <si>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</si>
  <si>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</si>
  <si>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</si>
  <si>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</si>
  <si>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</si>
  <si>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</si>
  <si>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</si>
  <si>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</si>
  <si>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</si>
  <si>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</si>
  <si>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</si>
  <si>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</si>
  <si>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</si>
  <si>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</si>
  <si>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</si>
  <si>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</si>
  <si>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</si>
  <si>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</si>
  <si>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</si>
  <si>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</si>
  <si>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</si>
  <si>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</si>
  <si>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</si>
  <si>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</si>
  <si>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</si>
  <si>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</si>
  <si>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</si>
  <si>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</si>
  <si>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</si>
  <si>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</si>
  <si>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</si>
  <si>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</si>
  <si>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</si>
  <si>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</si>
  <si>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</si>
  <si>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</si>
  <si>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</si>
  <si>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</si>
  <si>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</si>
  <si>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</si>
  <si>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</si>
  <si>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</si>
  <si>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</si>
  <si>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</si>
  <si>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</si>
  <si>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</si>
  <si>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</si>
  <si>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</si>
  <si>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</si>
  <si>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</si>
  <si>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</si>
  <si>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</si>
  <si>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</si>
  <si>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</si>
  <si>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</si>
  <si>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</si>
  <si>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</si>
  <si>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</si>
  <si>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</si>
  <si>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</si>
  <si>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</si>
  <si>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</si>
  <si>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</si>
  <si>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</si>
  <si>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</si>
  <si>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</si>
  <si>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</si>
  <si>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</si>
  <si>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</si>
  <si>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</si>
  <si>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</si>
  <si>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</si>
  <si>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</si>
  <si>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</si>
  <si>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</si>
  <si>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</si>
  <si>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</si>
  <si>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</si>
  <si>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</si>
  <si>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</si>
  <si>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</si>
  <si>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</si>
  <si>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</si>
  <si>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</si>
  <si>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</si>
  <si>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</si>
  <si>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</si>
  <si>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</si>
  <si>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</si>
  <si>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</si>
  <si>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</si>
  <si>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</si>
  <si>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</si>
  <si>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</si>
  <si>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</si>
  <si>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</si>
  <si>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</si>
  <si>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</si>
  <si>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</si>
  <si>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</si>
  <si>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</si>
  <si>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</si>
  <si>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</si>
  <si>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</si>
  <si>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</si>
  <si>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</si>
  <si>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</si>
  <si>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</si>
  <si>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</si>
  <si>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</si>
  <si>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</si>
  <si>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</si>
  <si>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</si>
  <si>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</si>
  <si>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</si>
  <si>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</si>
  <si>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</si>
  <si>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</si>
  <si>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</si>
  <si>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</si>
  <si>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</si>
  <si>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</si>
  <si>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</si>
  <si>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</si>
  <si>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</si>
  <si>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</si>
  <si>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</si>
  <si>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</si>
  <si>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</si>
  <si>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</si>
  <si>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</si>
  <si>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</si>
  <si>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</si>
  <si>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</si>
  <si>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</si>
  <si>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</si>
  <si>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</si>
  <si>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</si>
  <si>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</si>
  <si>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</si>
  <si>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</si>
  <si>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</si>
  <si>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</si>
  <si>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</si>
  <si>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</si>
  <si>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</si>
  <si>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</si>
  <si>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</si>
  <si>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</si>
  <si>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</si>
  <si>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</si>
  <si>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</si>
  <si>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</si>
  <si>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</si>
  <si>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</si>
  <si>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</si>
  <si>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</si>
  <si>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</si>
  <si>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</si>
  <si>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</si>
  <si>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</si>
  <si>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</si>
  <si>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</si>
  <si>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</si>
  <si>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</si>
  <si>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</si>
  <si>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</si>
  <si>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</si>
  <si>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</si>
  <si>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</si>
  <si>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</si>
  <si>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</si>
  <si>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</si>
  <si>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</si>
  <si>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</si>
  <si>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</si>
  <si>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</si>
  <si>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</si>
  <si>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</si>
  <si>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</si>
  <si>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</si>
  <si>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</si>
  <si>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</si>
  <si>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</si>
  <si>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</si>
  <si>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</si>
  <si>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</si>
  <si>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</si>
  <si>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</si>
  <si>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</si>
  <si>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</si>
  <si>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</si>
  <si>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</si>
  <si>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</si>
  <si>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</si>
  <si>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</si>
  <si>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</si>
  <si>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</si>
  <si>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</si>
  <si>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</si>
  <si>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</si>
  <si>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</si>
  <si>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</si>
  <si>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</si>
  <si>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</si>
  <si>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</si>
  <si>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</si>
  <si>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</si>
  <si>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</si>
  <si>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</si>
  <si>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</si>
  <si>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</si>
  <si>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</si>
  <si>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</si>
  <si>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</si>
  <si>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</si>
  <si>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</si>
  <si>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</si>
  <si>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</si>
  <si>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</si>
  <si>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</si>
  <si>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</si>
  <si>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</si>
  <si>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</si>
  <si>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</si>
  <si>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</si>
  <si>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</si>
  <si>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</si>
  <si>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</si>
  <si>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</si>
  <si>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</si>
  <si>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</si>
  <si>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</si>
  <si>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</si>
  <si>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</si>
  <si>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</si>
  <si>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</si>
  <si>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</si>
  <si>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</si>
  <si>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</si>
  <si>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</si>
  <si>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</si>
  <si>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</si>
  <si>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</si>
  <si>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</si>
  <si>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</si>
  <si>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</si>
  <si>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</si>
  <si>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</si>
  <si>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</si>
  <si>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</si>
  <si>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</si>
  <si>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</si>
  <si>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</si>
  <si>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</si>
  <si>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</si>
  <si>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</si>
  <si>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</si>
  <si>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</si>
  <si>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</si>
  <si>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</si>
  <si>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</si>
  <si>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</si>
  <si>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</si>
  <si>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</si>
  <si>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</si>
  <si>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</si>
  <si>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</si>
  <si>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</si>
  <si>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</si>
  <si>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</si>
  <si>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</si>
  <si>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</si>
  <si>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</si>
  <si>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</si>
  <si>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</si>
  <si>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</si>
  <si>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</si>
  <si>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</si>
  <si>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</si>
  <si>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</si>
  <si>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</si>
  <si>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</si>
  <si>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</si>
  <si>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</si>
  <si>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</si>
  <si>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</si>
  <si>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</si>
  <si>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</si>
  <si>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</si>
  <si>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</si>
  <si>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</si>
  <si>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</si>
  <si>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</si>
  <si>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</si>
  <si>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</si>
  <si>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</si>
  <si>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</si>
  <si>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</si>
  <si>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</si>
  <si>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</si>
  <si>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</si>
  <si>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</si>
  <si>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</si>
  <si>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</si>
  <si>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</si>
  <si>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</si>
  <si>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</si>
  <si>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</si>
  <si>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</si>
  <si>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</si>
  <si>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</si>
  <si>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</si>
  <si>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</si>
  <si>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</si>
  <si>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</si>
  <si>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</si>
  <si>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</si>
  <si>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</si>
  <si>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</si>
  <si>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</si>
  <si>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</si>
  <si>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</si>
  <si>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</si>
  <si>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</si>
  <si>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</si>
  <si>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</si>
  <si>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</si>
  <si>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</si>
  <si>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</si>
  <si>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</si>
  <si>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</si>
  <si>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</si>
  <si>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</si>
  <si>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</si>
  <si>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</si>
  <si>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</si>
  <si>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</si>
  <si>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</si>
  <si>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</si>
  <si>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</si>
  <si>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</si>
  <si>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</si>
  <si>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</si>
  <si>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</si>
  <si>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</si>
  <si>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</si>
  <si>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</si>
  <si>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</si>
  <si>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</si>
  <si>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</si>
  <si>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</si>
  <si>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</si>
  <si>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</si>
  <si>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</si>
  <si>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</si>
  <si>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</si>
  <si>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</si>
  <si>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</si>
  <si>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</si>
  <si>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</si>
  <si>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</si>
  <si>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</si>
  <si>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</si>
  <si>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</si>
  <si>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</si>
  <si>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</si>
  <si>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</si>
  <si>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</si>
  <si>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</si>
  <si>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</si>
  <si>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</si>
  <si>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</si>
  <si>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</si>
  <si>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</si>
  <si>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</si>
  <si>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</si>
  <si>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</si>
  <si>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</si>
  <si>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</si>
  <si>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</si>
  <si>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</si>
  <si>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</si>
  <si>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</si>
  <si>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</si>
  <si>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</si>
  <si>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</si>
  <si>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</si>
  <si>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</si>
  <si>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</si>
  <si>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</si>
  <si>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</si>
  <si>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</si>
  <si>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</si>
  <si>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</si>
  <si>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</si>
  <si>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</si>
  <si>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</si>
  <si>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</si>
  <si>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</si>
  <si>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</si>
  <si>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</si>
  <si>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</si>
  <si>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</si>
  <si>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</si>
  <si>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</si>
  <si>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</si>
  <si>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</si>
  <si>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</si>
  <si>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</si>
  <si>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</si>
  <si>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</si>
  <si>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</si>
  <si>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</si>
  <si>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</si>
  <si>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</si>
  <si>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</si>
  <si>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</si>
  <si>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</si>
  <si>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</si>
  <si>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</si>
  <si>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</si>
  <si>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</si>
  <si>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</si>
  <si>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</si>
  <si>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</si>
  <si>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</si>
  <si>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</si>
  <si>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</si>
  <si>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</si>
  <si>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</si>
  <si>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</si>
  <si>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</si>
  <si>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</si>
  <si>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</si>
  <si>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</si>
  <si>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</si>
  <si>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</si>
  <si>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</si>
  <si>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</si>
  <si>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</si>
  <si>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</si>
  <si>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</si>
  <si>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</si>
  <si>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</si>
  <si>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</si>
  <si>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</si>
  <si>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</si>
  <si>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</si>
  <si>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</si>
  <si>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</si>
  <si>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</si>
  <si>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</si>
  <si>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</si>
  <si>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</si>
  <si>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</si>
  <si>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</si>
  <si>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</si>
  <si>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</si>
  <si>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</si>
  <si>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</si>
  <si>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</si>
  <si>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</si>
  <si>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</si>
  <si>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</si>
  <si>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</si>
  <si>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</si>
  <si>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</si>
  <si>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</si>
  <si>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</si>
  <si>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</si>
  <si>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</si>
  <si>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</si>
  <si>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</si>
  <si>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</si>
  <si>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</si>
  <si>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</si>
  <si>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</si>
  <si>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</si>
  <si>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</si>
  <si>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</si>
  <si>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</si>
  <si>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</si>
  <si>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</si>
  <si>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</si>
  <si>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</si>
  <si>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</si>
  <si>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</si>
  <si>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</si>
  <si>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</si>
  <si>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</si>
  <si>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</si>
  <si>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</si>
  <si>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</si>
  <si>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</si>
  <si>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</si>
  <si>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</si>
  <si>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</si>
  <si>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</si>
  <si>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</si>
  <si>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</si>
  <si>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</si>
  <si>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</si>
  <si>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</si>
  <si>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</si>
  <si>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</si>
  <si>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</si>
  <si>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</si>
  <si>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</si>
  <si>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</si>
  <si>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</si>
  <si>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</si>
  <si>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</si>
  <si>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</si>
  <si>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</si>
  <si>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</si>
  <si>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</si>
  <si>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</si>
  <si>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</si>
  <si>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</si>
  <si>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</si>
  <si>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</si>
  <si>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</si>
  <si>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</si>
  <si>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</si>
  <si>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</si>
  <si>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</si>
  <si>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</si>
  <si>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</si>
  <si>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</si>
  <si>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</si>
  <si>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</si>
  <si>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</si>
  <si>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</si>
  <si>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</si>
  <si>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</si>
  <si>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</si>
  <si>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</si>
  <si>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</si>
  <si>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</si>
  <si>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</si>
  <si>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</si>
  <si>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</si>
  <si>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</si>
  <si>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</si>
  <si>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</si>
  <si>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</si>
  <si>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</si>
  <si>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</si>
  <si>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</si>
  <si>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</si>
  <si>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</si>
  <si>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</si>
  <si>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</si>
  <si>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</si>
  <si>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</si>
  <si>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</si>
  <si>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</si>
  <si>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</si>
  <si>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</si>
  <si>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</si>
  <si>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</si>
  <si>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</si>
  <si>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</si>
  <si>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</si>
  <si>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</si>
  <si>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</si>
  <si>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</si>
  <si>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</si>
  <si>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</si>
  <si>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</si>
  <si>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</si>
  <si>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</si>
  <si>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</si>
  <si>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</si>
  <si>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</si>
  <si>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</si>
  <si>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</si>
  <si>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</si>
  <si>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</si>
  <si>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</si>
  <si>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</si>
  <si>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</si>
  <si>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</si>
  <si>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</si>
  <si>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</si>
  <si>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</si>
  <si>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</si>
  <si>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</si>
  <si>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</si>
  <si>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</si>
  <si>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</si>
  <si>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</si>
  <si>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</si>
  <si>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</si>
  <si>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</si>
  <si>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</si>
  <si>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</si>
  <si>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</si>
  <si>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</si>
  <si>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</si>
  <si>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</si>
  <si>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</si>
  <si>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</si>
  <si>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</si>
  <si>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</si>
  <si>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</si>
  <si>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</si>
  <si>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</si>
  <si>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</si>
  <si>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</si>
  <si>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</si>
  <si>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</si>
  <si>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</si>
  <si>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</si>
  <si>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</si>
  <si>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</si>
  <si>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</si>
  <si>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</si>
  <si>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</si>
  <si>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</si>
  <si>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</si>
  <si>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</si>
  <si>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</si>
  <si>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</si>
  <si>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</si>
  <si>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</si>
  <si>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</si>
  <si>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</si>
  <si>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</si>
  <si>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</si>
  <si>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</si>
  <si>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</si>
  <si>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</si>
  <si>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</si>
  <si>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</si>
  <si>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</si>
  <si>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</si>
  <si>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</si>
  <si>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</si>
  <si>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</si>
  <si>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</si>
  <si>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</si>
  <si>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</si>
  <si>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</si>
  <si>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</si>
  <si>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</si>
  <si>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</si>
  <si>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</si>
  <si>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</si>
  <si>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</si>
  <si>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</si>
  <si>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</si>
  <si>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</si>
  <si>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</si>
  <si>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</si>
  <si>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</si>
  <si>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</si>
  <si>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</si>
  <si>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</si>
  <si>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</si>
  <si>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</si>
  <si>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</si>
  <si>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</si>
  <si>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</si>
  <si>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</si>
  <si>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</si>
  <si>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</si>
  <si>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</si>
  <si>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</si>
  <si>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</si>
  <si>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</si>
  <si>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</si>
  <si>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</si>
  <si>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</si>
  <si>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</si>
  <si>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</si>
  <si>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</si>
  <si>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</si>
  <si>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</si>
  <si>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</si>
  <si>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</si>
  <si>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</si>
  <si>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</si>
  <si>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</si>
  <si>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</si>
  <si>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</si>
  <si>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</si>
  <si>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</si>
  <si>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</si>
  <si>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</si>
  <si>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</si>
  <si>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</si>
  <si>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</si>
  <si>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</si>
  <si>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</si>
  <si>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</si>
  <si>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</si>
  <si>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</si>
  <si>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</si>
  <si>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</si>
  <si>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</si>
  <si>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</si>
  <si>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</si>
  <si>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</si>
  <si>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</si>
  <si>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</si>
  <si>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</si>
  <si>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</si>
  <si>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</si>
  <si>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</si>
  <si>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</si>
  <si>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</si>
  <si>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</si>
  <si>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</si>
  <si>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</si>
  <si>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</si>
  <si>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</si>
  <si>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</si>
  <si>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</si>
  <si>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</si>
  <si>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</si>
  <si>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</si>
  <si>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</si>
  <si>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</si>
  <si>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</si>
  <si>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</si>
  <si>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</si>
  <si>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</si>
  <si>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</si>
  <si>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</si>
  <si>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</si>
  <si>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</si>
  <si>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</si>
  <si>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</si>
  <si>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</si>
  <si>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</si>
  <si>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</si>
  <si>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</si>
  <si>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</si>
  <si>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</si>
  <si>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</si>
  <si>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</si>
  <si>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</si>
  <si>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</si>
  <si>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</si>
  <si>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</si>
  <si>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</si>
  <si>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</si>
  <si>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</si>
  <si>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</si>
  <si>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</si>
  <si>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</si>
  <si>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</si>
  <si>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</si>
  <si>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</si>
  <si>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</si>
  <si>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</si>
  <si>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</si>
  <si>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</si>
  <si>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</si>
  <si>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</si>
  <si>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</si>
  <si>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</si>
  <si>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</si>
  <si>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</si>
  <si>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</si>
  <si>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</si>
  <si>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</si>
  <si>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</si>
  <si>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</si>
  <si>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</si>
  <si>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</si>
  <si>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</si>
  <si>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</si>
  <si>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</si>
  <si>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</si>
  <si>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</si>
  <si>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</si>
  <si>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</si>
  <si>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</si>
  <si>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</si>
  <si>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</si>
  <si>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</si>
  <si>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</si>
  <si>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</si>
  <si>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</si>
  <si>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</si>
  <si>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</si>
  <si>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</si>
  <si>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</si>
  <si>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</si>
  <si>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</si>
  <si>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</si>
  <si>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</si>
  <si>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</si>
  <si>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</si>
  <si>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</si>
  <si>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</si>
  <si>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</si>
  <si>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</si>
  <si>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</si>
  <si>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</si>
  <si>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</si>
  <si>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</si>
  <si>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</si>
  <si>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</si>
  <si>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</si>
  <si>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</si>
  <si>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</si>
  <si>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</si>
  <si>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</si>
  <si>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</si>
  <si>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</si>
  <si>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</si>
  <si>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</si>
  <si>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</si>
  <si>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</si>
  <si>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</si>
  <si>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</si>
  <si>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</si>
  <si>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</si>
  <si>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</si>
  <si>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</si>
  <si>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</si>
  <si>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</si>
  <si>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</si>
  <si>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</si>
  <si>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</si>
  <si>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</si>
  <si>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</si>
  <si>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</si>
  <si>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</si>
  <si>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</si>
  <si>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</si>
  <si>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</si>
  <si>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</si>
  <si>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</si>
  <si>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</si>
  <si>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</si>
  <si>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</si>
  <si>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</si>
  <si>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</si>
  <si>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</si>
  <si>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</si>
  <si>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</si>
  <si>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</si>
  <si>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</si>
  <si>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</si>
  <si>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</si>
  <si>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</si>
  <si>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</si>
  <si>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</si>
  <si>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</si>
  <si>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</si>
  <si>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</si>
  <si>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</si>
  <si>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</si>
  <si>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</si>
  <si>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</si>
  <si>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</si>
  <si>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</si>
  <si>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</si>
  <si>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</si>
  <si>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</si>
  <si>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</si>
  <si>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</si>
  <si>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</si>
  <si>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</si>
  <si>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</si>
  <si>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</si>
  <si>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</si>
  <si>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</si>
  <si>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</si>
  <si>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</si>
  <si>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</si>
  <si>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</si>
  <si>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</si>
  <si>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</si>
  <si>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</si>
  <si>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</si>
  <si>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</si>
  <si>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</si>
  <si>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</si>
  <si>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</si>
  <si>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</si>
  <si>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</si>
  <si>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</si>
  <si>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</si>
  <si>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</si>
  <si>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</si>
  <si>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</si>
  <si>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</si>
  <si>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</si>
  <si>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</si>
  <si>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</si>
  <si>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</si>
  <si>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</si>
  <si>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</si>
  <si>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</si>
  <si>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</si>
  <si>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</si>
  <si>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</si>
  <si>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</si>
  <si>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</si>
  <si>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</si>
  <si>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</si>
  <si>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</si>
  <si>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</si>
  <si>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</si>
  <si>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</si>
  <si>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</si>
  <si>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</si>
  <si>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</si>
  <si>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</si>
  <si>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</si>
  <si>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</si>
  <si>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</si>
  <si>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</si>
  <si>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</si>
  <si>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</si>
  <si>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</si>
  <si>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</si>
  <si>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</si>
  <si>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</si>
  <si>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</si>
  <si>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</si>
  <si>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</si>
  <si>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</si>
  <si>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</si>
  <si>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</si>
  <si>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</si>
  <si>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</si>
  <si>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</si>
  <si>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</si>
  <si>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</si>
  <si>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</si>
  <si>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</si>
  <si>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</si>
  <si>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</si>
  <si>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</si>
  <si>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</si>
  <si>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</si>
  <si>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</si>
  <si>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</si>
  <si>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</si>
  <si>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</si>
  <si>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</si>
  <si>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</si>
  <si>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</si>
  <si>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</si>
  <si>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</si>
  <si>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</si>
  <si>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</si>
  <si>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</si>
  <si>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</si>
  <si>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</si>
  <si>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</si>
  <si>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</si>
  <si>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</si>
  <si>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</si>
  <si>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</si>
  <si>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</si>
  <si>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</si>
  <si>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</si>
  <si>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</si>
  <si>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</si>
  <si>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</si>
  <si>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</si>
  <si>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</si>
  <si>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</si>
  <si>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</si>
  <si>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</si>
  <si>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</si>
  <si>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</si>
  <si>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</si>
  <si>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</si>
  <si>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</si>
  <si>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</si>
  <si>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</si>
  <si>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</si>
  <si>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</si>
  <si>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</si>
  <si>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</si>
  <si>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</si>
  <si>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</si>
  <si>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</si>
  <si>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</si>
  <si>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</si>
  <si>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</si>
  <si>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</si>
  <si>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</si>
  <si>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</si>
  <si>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</si>
  <si>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</si>
  <si>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</si>
  <si>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</si>
  <si>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</si>
  <si>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</si>
  <si>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</si>
  <si>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</si>
  <si>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</si>
  <si>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</si>
  <si>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</si>
  <si>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</si>
  <si>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</si>
  <si>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</si>
  <si>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</si>
  <si>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</si>
  <si>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</si>
  <si>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</si>
  <si>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</si>
  <si>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</si>
  <si>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</si>
  <si>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</si>
  <si>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</si>
  <si>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</si>
  <si>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</si>
  <si>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</si>
  <si>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</si>
  <si>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</si>
  <si>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</si>
  <si>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</si>
  <si>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</si>
  <si>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</si>
  <si>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</si>
  <si>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</si>
  <si>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</si>
  <si>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</si>
  <si>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</si>
  <si>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</si>
  <si>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</si>
  <si>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</si>
  <si>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</si>
  <si>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</si>
  <si>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</si>
  <si>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</si>
  <si>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</si>
  <si>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</si>
  <si>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</si>
  <si>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</si>
  <si>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</si>
  <si>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</si>
  <si>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</si>
  <si>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</si>
  <si>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</si>
  <si>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</si>
  <si>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</si>
  <si>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</si>
  <si>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</si>
  <si>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</si>
  <si>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</si>
  <si>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</si>
  <si>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</si>
  <si>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</si>
  <si>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</si>
  <si>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</si>
  <si>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</si>
  <si>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</si>
  <si>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</si>
  <si>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</si>
  <si>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</si>
  <si>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</si>
  <si>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</si>
  <si>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</si>
  <si>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</si>
  <si>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</si>
  <si>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</si>
  <si>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</si>
  <si>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</si>
  <si>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</si>
  <si>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</si>
  <si>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</si>
  <si>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</si>
  <si>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</si>
  <si>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</si>
  <si>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</si>
  <si>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</si>
  <si>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</si>
  <si>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</si>
  <si>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</si>
  <si>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</si>
  <si>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</si>
  <si>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</si>
  <si>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</si>
  <si>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</si>
  <si>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</si>
  <si>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</si>
  <si>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</si>
  <si>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</si>
  <si>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</si>
  <si>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</si>
  <si>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</si>
  <si>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</si>
  <si>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</si>
  <si>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</si>
  <si>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</si>
  <si>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</si>
  <si>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</si>
  <si>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</si>
  <si>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</si>
  <si>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</si>
  <si>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</si>
  <si>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</si>
  <si>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</si>
  <si>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</si>
  <si>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</si>
  <si>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</si>
  <si>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</si>
  <si>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</si>
  <si>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</si>
  <si>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</si>
  <si>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</si>
  <si>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</si>
  <si>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</si>
  <si>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</si>
  <si>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</si>
  <si>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</si>
  <si>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</si>
  <si>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</si>
  <si>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</si>
  <si>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</si>
  <si>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</si>
  <si>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</si>
  <si>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</si>
  <si>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</si>
  <si>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</si>
  <si>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</si>
  <si>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</si>
  <si>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</si>
  <si>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</si>
  <si>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</si>
  <si>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</si>
  <si>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</si>
  <si>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</si>
  <si>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</si>
  <si>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</si>
  <si>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</si>
  <si>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</si>
  <si>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</si>
  <si>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</si>
  <si>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</si>
  <si>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</si>
  <si>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</si>
  <si>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</si>
  <si>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</si>
  <si>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</si>
  <si>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</si>
  <si>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</si>
  <si>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</si>
  <si>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</si>
  <si>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</si>
  <si>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</si>
  <si>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</si>
  <si>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</si>
  <si>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</si>
  <si>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</si>
  <si>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</si>
  <si>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</si>
  <si>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</si>
  <si>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</si>
  <si>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</si>
  <si>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</si>
  <si>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</si>
  <si>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</si>
  <si>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</si>
  <si>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</si>
  <si>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</si>
  <si>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</si>
  <si>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</si>
  <si>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</si>
  <si>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</si>
  <si>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</si>
  <si>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</si>
  <si>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</si>
  <si>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</si>
  <si>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</si>
  <si>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</si>
  <si>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</si>
  <si>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</si>
  <si>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</si>
  <si>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</si>
  <si>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</si>
  <si>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</si>
  <si>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</si>
  <si>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</si>
  <si>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</si>
  <si>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</si>
  <si>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</si>
  <si>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</si>
  <si>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</si>
  <si>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</si>
  <si>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</si>
  <si>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</si>
  <si>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</si>
  <si>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</si>
  <si>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</si>
  <si>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</si>
  <si>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</si>
  <si>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</si>
  <si>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</si>
  <si>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</si>
  <si>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</si>
  <si>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</si>
  <si>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</si>
  <si>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</si>
  <si>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</si>
  <si>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</si>
  <si>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</si>
  <si>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</si>
  <si>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</si>
  <si>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</si>
  <si>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</si>
  <si>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</si>
  <si>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</si>
  <si>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</si>
  <si>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</si>
  <si>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</si>
  <si>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</si>
  <si>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</si>
  <si>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</si>
  <si>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</si>
  <si>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</si>
  <si>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</si>
  <si>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</si>
  <si>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</si>
  <si>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</si>
  <si>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</si>
  <si>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</si>
  <si>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</si>
  <si>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</si>
  <si>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</si>
  <si>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</si>
  <si>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</si>
  <si>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</si>
  <si>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</si>
  <si>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</si>
  <si>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</si>
  <si>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</si>
  <si>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</si>
  <si>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</si>
  <si>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</si>
  <si>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</si>
  <si>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</si>
  <si>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</si>
  <si>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</si>
  <si>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</si>
  <si>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</si>
  <si>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</si>
  <si>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</si>
  <si>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</si>
  <si>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</si>
  <si>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</si>
  <si>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</si>
  <si>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</si>
  <si>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</si>
  <si>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</si>
  <si>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</si>
  <si>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</si>
  <si>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</si>
  <si>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</si>
  <si>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</si>
  <si>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</si>
  <si>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</si>
  <si>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</si>
  <si>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</si>
  <si>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</si>
  <si>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</si>
  <si>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</si>
  <si>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</si>
  <si>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</si>
  <si>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</si>
  <si>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</si>
  <si>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</si>
  <si>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</si>
  <si>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</si>
  <si>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</si>
  <si>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</si>
  <si>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</si>
  <si>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</si>
  <si>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</si>
  <si>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</si>
  <si>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</si>
  <si>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</si>
  <si>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</si>
  <si>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</si>
  <si>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</si>
  <si>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</si>
  <si>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</si>
  <si>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</si>
  <si>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</si>
  <si>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</si>
  <si>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</si>
  <si>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</si>
  <si>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</si>
  <si>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</si>
  <si>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</si>
  <si>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</si>
  <si>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</si>
  <si>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</si>
  <si>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</si>
  <si>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</si>
  <si>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</si>
  <si>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</si>
  <si>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</si>
  <si>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</si>
  <si>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</si>
  <si>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</si>
  <si>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</si>
  <si>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</si>
  <si>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</si>
  <si>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</si>
  <si>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</si>
  <si>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</si>
  <si>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</si>
  <si>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</si>
  <si>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</si>
  <si>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</si>
  <si>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</si>
  <si>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</si>
  <si>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</si>
  <si>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</si>
  <si>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</si>
  <si>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</si>
  <si>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</si>
  <si>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</si>
  <si>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</si>
  <si>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</si>
  <si>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</si>
  <si>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</si>
  <si>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</si>
  <si>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</si>
  <si>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</si>
  <si>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</si>
  <si>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</si>
  <si>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</si>
  <si>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</si>
  <si>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</si>
  <si>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</si>
  <si>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</si>
  <si>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</si>
  <si>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</si>
  <si>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</si>
  <si>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</si>
  <si>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</si>
  <si>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</si>
  <si>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</si>
  <si>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</si>
  <si>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</si>
  <si>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</si>
  <si>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</si>
  <si>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</si>
  <si>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</si>
  <si>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</si>
  <si>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</si>
  <si>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</si>
  <si>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</si>
  <si>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</si>
  <si>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</si>
  <si>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</si>
  <si>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</si>
  <si>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</si>
  <si>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</si>
  <si>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</si>
  <si>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</si>
  <si>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</si>
  <si>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</si>
  <si>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</si>
  <si>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</si>
  <si>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</si>
  <si>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</si>
  <si>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</si>
  <si>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</si>
  <si>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</si>
  <si>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</si>
  <si>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</si>
  <si>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</si>
  <si>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</si>
  <si>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</si>
  <si>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</si>
  <si>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</si>
  <si>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</si>
  <si>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</si>
  <si>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</si>
  <si>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</si>
  <si>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</si>
  <si>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</si>
  <si>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</si>
  <si>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</si>
  <si>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</si>
  <si>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</si>
  <si>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</si>
  <si>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</si>
  <si>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</si>
  <si>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</si>
  <si>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</si>
  <si>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</si>
  <si>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</si>
  <si>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</si>
  <si>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</si>
  <si>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</si>
  <si>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</si>
  <si>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</si>
  <si>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</si>
  <si>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</si>
  <si>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</si>
  <si>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</si>
  <si>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</si>
  <si>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</si>
  <si>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</si>
  <si>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</si>
  <si>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</si>
  <si>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</si>
  <si>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</si>
  <si>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</si>
  <si>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</si>
  <si>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</si>
  <si>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</si>
  <si>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</si>
  <si>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</si>
  <si>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</si>
  <si>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</si>
  <si>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</si>
  <si>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</si>
  <si>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</si>
  <si>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</si>
  <si>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</si>
  <si>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</si>
  <si>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</si>
  <si>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</si>
  <si>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</si>
  <si>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</si>
  <si>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</si>
  <si>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</si>
  <si>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</si>
  <si>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</si>
  <si>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</si>
  <si>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</si>
  <si>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</si>
  <si>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</si>
  <si>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</si>
  <si>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</si>
  <si>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</si>
  <si>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</si>
  <si>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</si>
  <si>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</si>
  <si>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</si>
  <si>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</si>
  <si>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</si>
  <si>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</si>
  <si>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</si>
  <si>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</si>
  <si>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</si>
  <si>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</si>
  <si>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</si>
  <si>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</si>
  <si>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</si>
  <si>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</si>
  <si>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</si>
  <si>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</si>
  <si>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</si>
  <si>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</si>
  <si>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</si>
  <si>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</si>
  <si>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</si>
  <si>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</si>
  <si>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</si>
  <si>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</si>
  <si>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</si>
  <si>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</si>
  <si>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</si>
  <si>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</si>
  <si>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</si>
  <si>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</si>
  <si>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</si>
  <si>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</si>
  <si>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</si>
  <si>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</si>
  <si>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</si>
  <si>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</si>
  <si>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</si>
  <si>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</si>
  <si>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</si>
  <si>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</si>
  <si>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</si>
  <si>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</si>
  <si>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</si>
  <si>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</si>
  <si>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</si>
  <si>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</si>
  <si>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</si>
  <si>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</si>
  <si>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</si>
  <si>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</si>
  <si>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</si>
  <si>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</si>
  <si>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</si>
  <si>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</si>
  <si>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</si>
  <si>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</si>
  <si>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</si>
  <si>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</si>
  <si>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</si>
  <si>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</si>
  <si>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</si>
  <si>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</si>
  <si>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</si>
  <si>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</si>
  <si>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</si>
  <si>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</si>
  <si>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</si>
  <si>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</si>
  <si>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</si>
  <si>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</si>
  <si>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</si>
  <si>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</si>
  <si>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</si>
  <si>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</si>
  <si>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</si>
  <si>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</si>
  <si>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</si>
  <si>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</si>
  <si>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</si>
  <si>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</si>
  <si>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</si>
  <si>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</si>
  <si>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</si>
  <si>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</si>
  <si>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</si>
  <si>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</si>
  <si>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</si>
  <si>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</si>
  <si>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</si>
  <si>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</si>
  <si>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</si>
  <si>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</si>
  <si>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</si>
  <si>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</si>
  <si>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</si>
  <si>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</si>
  <si>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</si>
  <si>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</si>
  <si>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</si>
  <si>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</si>
  <si>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</si>
  <si>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</si>
  <si>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</si>
  <si>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</si>
  <si>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</si>
  <si>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</si>
  <si>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</si>
  <si>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</si>
  <si>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</si>
  <si>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</si>
  <si>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</si>
  <si>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</si>
  <si>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</si>
  <si>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</si>
  <si>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</si>
  <si>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</si>
  <si>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</si>
  <si>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</si>
  <si>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</si>
  <si>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</si>
  <si>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</si>
  <si>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</si>
  <si>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</si>
  <si>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</si>
  <si>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</si>
  <si>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</si>
  <si>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</si>
  <si>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</si>
  <si>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</si>
  <si>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</si>
  <si>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</si>
  <si>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</si>
  <si>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</si>
  <si>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</si>
  <si>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</si>
  <si>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</si>
  <si>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</si>
  <si>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</si>
  <si>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</si>
  <si>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</si>
  <si>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</si>
  <si>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</si>
  <si>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</si>
  <si>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</si>
  <si>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</si>
  <si>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</si>
  <si>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</si>
  <si>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</si>
  <si>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</si>
  <si>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</si>
  <si>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</si>
  <si>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</si>
  <si>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</si>
  <si>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</si>
  <si>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</si>
  <si>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</si>
  <si>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</si>
  <si>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</si>
  <si>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</si>
  <si>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</si>
  <si>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</si>
  <si>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</si>
  <si>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</si>
  <si>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</si>
  <si>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</si>
  <si>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</si>
  <si>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</si>
  <si>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</si>
  <si>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</si>
  <si>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</si>
  <si>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</si>
  <si>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</si>
  <si>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</si>
  <si>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</si>
  <si>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</si>
  <si>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</si>
  <si>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</si>
  <si>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</si>
  <si>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</si>
  <si>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</si>
  <si>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</si>
  <si>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</si>
  <si>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</si>
  <si>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</si>
  <si>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</si>
  <si>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</si>
  <si>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</si>
  <si>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</si>
  <si>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</si>
  <si>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</si>
  <si>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</si>
  <si>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</si>
  <si>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</si>
  <si>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</si>
  <si>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</si>
  <si>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</si>
  <si>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</si>
  <si>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</si>
  <si>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</si>
  <si>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</si>
  <si>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</si>
  <si>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</si>
  <si>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</si>
  <si>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</si>
  <si>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</si>
  <si>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</si>
  <si>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</si>
  <si>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</si>
  <si>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</si>
  <si>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</si>
  <si>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</si>
  <si>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</si>
  <si>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</si>
  <si>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</si>
  <si>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</si>
  <si>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</si>
  <si>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</si>
  <si>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</si>
  <si>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</si>
  <si>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</si>
  <si>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</si>
  <si>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</si>
  <si>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</si>
  <si>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</si>
  <si>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</si>
  <si>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</si>
  <si>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</si>
  <si>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</si>
  <si>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</si>
  <si>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</si>
  <si>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</si>
  <si>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</si>
  <si>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</si>
  <si>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</si>
  <si>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</si>
  <si>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</si>
  <si>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</si>
  <si>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</si>
  <si>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</si>
  <si>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</si>
  <si>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</si>
  <si>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</si>
  <si>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</si>
  <si>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</si>
  <si>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</si>
  <si>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</si>
  <si>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</si>
  <si>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</si>
  <si>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</si>
  <si>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</si>
  <si>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</si>
  <si>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</si>
  <si>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</si>
  <si>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</si>
  <si>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</si>
  <si>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</si>
  <si>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</si>
  <si>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</si>
  <si>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</si>
  <si>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</si>
  <si>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</si>
  <si>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</si>
  <si>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</si>
  <si>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</si>
  <si>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</si>
  <si>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</si>
  <si>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</si>
  <si>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</si>
  <si>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</si>
  <si>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</si>
  <si>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</si>
  <si>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</si>
  <si>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</si>
  <si>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</si>
  <si>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</si>
  <si>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</si>
  <si>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</si>
  <si>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</si>
  <si>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</si>
  <si>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</si>
  <si>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</si>
  <si>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</si>
  <si>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</si>
  <si>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</si>
  <si>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</si>
  <si>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</si>
  <si>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</si>
  <si>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</si>
  <si>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</si>
  <si>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</si>
  <si>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</si>
  <si>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</si>
  <si>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</si>
  <si>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</si>
  <si>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</si>
  <si>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</si>
  <si>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</si>
  <si>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</si>
  <si>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</si>
  <si>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</si>
  <si>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</si>
  <si>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</si>
  <si>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</si>
  <si>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</si>
  <si>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</si>
  <si>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</si>
  <si>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</si>
  <si>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</si>
  <si>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</si>
  <si>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</si>
  <si>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</si>
  <si>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</si>
  <si>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</si>
  <si>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</si>
  <si>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</si>
  <si>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</si>
  <si>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</si>
  <si>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</si>
  <si>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</si>
  <si>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</si>
  <si>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</si>
  <si>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</si>
  <si>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</si>
  <si>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</si>
  <si>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</si>
  <si>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</si>
  <si>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</si>
  <si>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</si>
  <si>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</si>
  <si>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</si>
  <si>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</si>
  <si>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</si>
  <si>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</si>
  <si>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</si>
  <si>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</si>
  <si>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</si>
  <si>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</si>
  <si>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</si>
  <si>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</si>
  <si>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</si>
  <si>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</si>
  <si>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</si>
  <si>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</si>
  <si>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</si>
  <si>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</si>
  <si>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</si>
  <si>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</si>
  <si>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</si>
  <si>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</si>
  <si>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</si>
  <si>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</si>
  <si>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</si>
  <si>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</si>
  <si>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</si>
  <si>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</si>
  <si>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</si>
  <si>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</si>
  <si>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</si>
  <si>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</si>
  <si>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</si>
  <si>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</si>
  <si>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</si>
  <si>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</si>
  <si>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</si>
  <si>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</si>
  <si>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</si>
  <si>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</si>
  <si>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</si>
  <si>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</si>
  <si>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</si>
  <si>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</si>
  <si>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</si>
  <si>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</si>
  <si>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</si>
  <si>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</si>
  <si>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</si>
  <si>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</si>
  <si>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</si>
  <si>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</si>
  <si>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</si>
  <si>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</si>
  <si>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</si>
  <si>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</si>
  <si>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</si>
  <si>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</si>
  <si>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</si>
  <si>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</si>
  <si>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</si>
  <si>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</si>
  <si>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</si>
  <si>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</si>
  <si>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</si>
  <si>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</si>
  <si>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</si>
  <si>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</si>
  <si>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</si>
  <si>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</si>
  <si>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</si>
  <si>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</si>
  <si>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</si>
  <si>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</si>
  <si>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</si>
  <si>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</si>
  <si>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</si>
  <si>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</si>
  <si>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</si>
  <si>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</si>
  <si>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</si>
  <si>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</si>
  <si>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</si>
  <si>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</si>
  <si>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</si>
  <si>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</si>
  <si>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</si>
  <si>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</si>
  <si>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</si>
  <si>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</si>
  <si>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</si>
  <si>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</si>
  <si>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</si>
  <si>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</si>
  <si>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</si>
  <si>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</si>
  <si>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</si>
  <si>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</si>
  <si>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</si>
  <si>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</si>
  <si>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</si>
  <si>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</si>
  <si>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</si>
  <si>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</si>
  <si>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</si>
  <si>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</si>
  <si>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</si>
  <si>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</si>
  <si>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</si>
  <si>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</si>
  <si>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</si>
  <si>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</si>
  <si>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</si>
  <si>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</si>
  <si>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</si>
  <si>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</si>
  <si>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</si>
  <si>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</si>
  <si>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</si>
  <si>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</si>
  <si>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</si>
  <si>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</si>
  <si>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</si>
  <si>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</si>
  <si>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</si>
  <si>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</si>
  <si>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</si>
  <si>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</si>
  <si>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</si>
  <si>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</si>
  <si>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</si>
  <si>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</si>
  <si>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</si>
  <si>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</si>
  <si>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</si>
  <si>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</si>
  <si>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</si>
  <si>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</si>
  <si>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</si>
  <si>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</si>
  <si>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</si>
  <si>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</si>
  <si>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</si>
  <si>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</si>
  <si>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</si>
  <si>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</si>
  <si>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</si>
  <si>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</si>
  <si>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</si>
  <si>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</si>
  <si>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</si>
  <si>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</si>
  <si>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</si>
  <si>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</si>
  <si>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</si>
  <si>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</si>
  <si>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</si>
  <si>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</si>
  <si>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</si>
  <si>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</si>
  <si>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</si>
  <si>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</si>
  <si>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</si>
  <si>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</si>
  <si>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</si>
  <si>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</si>
  <si>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</si>
  <si>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</si>
  <si>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</si>
  <si>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</si>
  <si>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</si>
  <si>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</si>
  <si>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</si>
  <si>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</si>
  <si>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</si>
  <si>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</si>
  <si>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</si>
  <si>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</si>
  <si>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</si>
  <si>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</si>
  <si>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</si>
  <si>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</si>
  <si>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</si>
  <si>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</si>
  <si>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</si>
  <si>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</si>
  <si>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</si>
  <si>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</si>
  <si>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</si>
  <si>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</si>
  <si>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</si>
  <si>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</si>
  <si>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</si>
  <si>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</si>
  <si>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</si>
  <si>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</si>
  <si>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</si>
  <si>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</si>
  <si>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</si>
  <si>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</si>
  <si>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</si>
  <si>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</si>
  <si>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</si>
  <si>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</si>
  <si>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</si>
  <si>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</si>
  <si>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</si>
  <si>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</si>
  <si>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</si>
  <si>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</si>
  <si>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</si>
  <si>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</si>
  <si>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</si>
  <si>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</si>
  <si>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</si>
  <si>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</si>
  <si>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</si>
  <si>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</si>
  <si>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</si>
  <si>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</si>
  <si>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</si>
  <si>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</si>
  <si>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</si>
  <si>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</si>
  <si>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</si>
  <si>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</si>
  <si>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</si>
  <si>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</si>
  <si>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</si>
  <si>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</si>
  <si>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</si>
  <si>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</si>
  <si>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</si>
  <si>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</si>
  <si>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</si>
  <si>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</si>
  <si>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</si>
  <si>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</si>
  <si>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</si>
  <si>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</si>
  <si>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</si>
  <si>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</si>
  <si>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</si>
  <si>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</si>
  <si>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</si>
  <si>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</si>
  <si>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</si>
  <si>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</si>
  <si>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</si>
  <si>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</si>
  <si>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</si>
  <si>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</si>
  <si>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</si>
  <si>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</si>
  <si>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</si>
  <si>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</si>
  <si>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</si>
  <si>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</si>
  <si>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</si>
  <si>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</si>
  <si>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</si>
  <si>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</si>
  <si>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</si>
  <si>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</si>
  <si>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</si>
  <si>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</si>
  <si>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</si>
  <si>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</si>
  <si>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</si>
  <si>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</si>
  <si>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</si>
  <si>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</si>
  <si>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</si>
  <si>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</si>
  <si>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</si>
  <si>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</si>
  <si>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</si>
  <si>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</si>
  <si>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</si>
  <si>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</si>
  <si>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</si>
  <si>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</si>
  <si>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</si>
  <si>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</si>
  <si>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</si>
  <si>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</si>
  <si>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</si>
  <si>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</si>
  <si>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</si>
  <si>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</si>
  <si>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</si>
  <si>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</si>
  <si>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</si>
  <si>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</si>
  <si>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</si>
  <si>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</si>
  <si>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</si>
  <si>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</si>
  <si>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</si>
  <si>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</si>
  <si>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</si>
  <si>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</si>
  <si>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</si>
  <si>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</si>
  <si>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</si>
  <si>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</si>
  <si>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</si>
  <si>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</si>
  <si>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</si>
  <si>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</si>
  <si>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</si>
  <si>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</si>
  <si>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</si>
  <si>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</si>
  <si>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</si>
  <si>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</si>
  <si>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</si>
  <si>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</si>
  <si>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</si>
  <si>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</si>
  <si>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</si>
  <si>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</si>
  <si>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</si>
  <si>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</si>
  <si>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</si>
  <si>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</si>
  <si>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</si>
  <si>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</si>
  <si>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</si>
  <si>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</si>
  <si>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</si>
  <si>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</si>
  <si>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</si>
  <si>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</si>
  <si>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</si>
  <si>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</si>
  <si>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</si>
  <si>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</si>
  <si>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</si>
  <si>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</si>
  <si>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</si>
  <si>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</si>
  <si>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</si>
  <si>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</si>
  <si>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</si>
  <si>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</si>
  <si>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</si>
  <si>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</si>
  <si>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</si>
  <si>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</si>
  <si>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</si>
  <si>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</si>
  <si>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</si>
  <si>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</si>
  <si>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</si>
  <si>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</si>
  <si>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</si>
  <si>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</si>
  <si>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</si>
  <si>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</si>
  <si>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</si>
  <si>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</si>
  <si>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</si>
  <si>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</si>
  <si>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</si>
  <si>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</si>
  <si>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</si>
  <si>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</si>
  <si>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</si>
  <si>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</si>
  <si>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</si>
  <si>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</si>
  <si>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</si>
  <si>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</si>
  <si>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</si>
  <si>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</si>
  <si>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</si>
  <si>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</si>
  <si>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</si>
  <si>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</si>
  <si>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</si>
  <si>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</si>
  <si>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</si>
  <si>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</si>
  <si>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</si>
  <si>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</si>
  <si>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</si>
  <si>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</si>
  <si>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</si>
  <si>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</si>
  <si>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</si>
  <si>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</si>
  <si>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</si>
  <si>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</si>
  <si>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</si>
  <si>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</si>
  <si>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</si>
  <si>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</si>
  <si>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</si>
  <si>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</si>
  <si>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</si>
  <si>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</si>
  <si>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</si>
  <si>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</si>
  <si>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</si>
  <si>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</si>
  <si>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</si>
  <si>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</si>
  <si>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</si>
  <si>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</si>
  <si>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</si>
  <si>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</si>
  <si>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</si>
  <si>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</si>
  <si>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</si>
  <si>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</si>
  <si>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</si>
  <si>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</si>
  <si>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</si>
  <si>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</si>
  <si>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</si>
  <si>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</si>
  <si>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</si>
  <si>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</si>
  <si>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</si>
  <si>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</si>
  <si>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</si>
  <si>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</si>
  <si>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</si>
  <si>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</si>
  <si>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</si>
  <si>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</si>
  <si>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</si>
  <si>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</si>
  <si>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</si>
  <si>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</si>
  <si>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</si>
  <si>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</si>
  <si>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</si>
  <si>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</si>
  <si>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</si>
  <si>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</si>
  <si>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</si>
  <si>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</si>
  <si>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</si>
  <si>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</si>
  <si>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</si>
  <si>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</si>
  <si>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</si>
  <si>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</si>
  <si>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</si>
  <si>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</si>
  <si>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</si>
  <si>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</si>
  <si>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</si>
  <si>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</si>
  <si>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</si>
  <si>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</si>
  <si>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</si>
  <si>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</si>
  <si>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</si>
  <si>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</si>
  <si>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</si>
  <si>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</si>
  <si>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</si>
  <si>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</si>
  <si>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</si>
  <si>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</si>
  <si>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</si>
  <si>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</si>
  <si>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</si>
  <si>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</si>
  <si>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</si>
  <si>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</si>
  <si>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</si>
  <si>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</si>
  <si>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</si>
  <si>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</si>
  <si>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</si>
  <si>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</si>
  <si>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</si>
  <si>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</si>
  <si>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</si>
  <si>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</si>
  <si>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</si>
  <si>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</si>
  <si>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</si>
  <si>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</si>
  <si>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</si>
  <si>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</si>
  <si>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</si>
  <si>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</si>
  <si>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</si>
  <si>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</si>
  <si>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</si>
  <si>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</si>
  <si>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</si>
  <si>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</si>
  <si>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</si>
  <si>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</si>
  <si>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</si>
  <si>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</si>
  <si>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</si>
  <si>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</si>
  <si>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</si>
  <si>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</si>
  <si>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</si>
  <si>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</si>
  <si>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</si>
  <si>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</si>
  <si>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</si>
  <si>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</si>
  <si>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</si>
  <si>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</si>
  <si>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</si>
  <si>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</si>
  <si>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</si>
  <si>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</si>
  <si>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</si>
  <si>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</si>
  <si>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</si>
  <si>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</si>
  <si>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</si>
  <si>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</si>
  <si>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</si>
  <si>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</si>
  <si>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</si>
  <si>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</si>
  <si>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</si>
  <si>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</si>
  <si>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</si>
  <si>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</si>
  <si>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</si>
  <si>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</si>
  <si>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</si>
  <si>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</si>
  <si>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</si>
  <si>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</si>
  <si>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</si>
  <si>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</si>
  <si>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</si>
  <si>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</si>
  <si>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</si>
  <si>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</si>
  <si>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</si>
  <si>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</si>
  <si>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</si>
  <si>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</si>
  <si>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</si>
  <si>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</si>
  <si>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</si>
  <si>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</si>
  <si>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</si>
  <si>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</si>
  <si>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</si>
  <si>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</si>
  <si>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</si>
  <si>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</si>
  <si>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</si>
  <si>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</si>
  <si>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</si>
  <si>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</si>
  <si>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</si>
  <si>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</si>
  <si>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</si>
  <si>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</si>
  <si>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</si>
  <si>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</si>
  <si>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</si>
  <si>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</si>
  <si>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</si>
  <si>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</si>
  <si>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</si>
  <si>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</si>
  <si>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</si>
  <si>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</si>
  <si>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</si>
  <si>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</si>
  <si>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</si>
  <si>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</si>
  <si>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</si>
  <si>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</si>
  <si>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</si>
  <si>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</si>
  <si>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</si>
  <si>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</si>
  <si>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</si>
  <si>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</si>
  <si>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</si>
  <si>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</si>
  <si>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</si>
  <si>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</si>
  <si>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</si>
  <si>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</si>
  <si>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</si>
  <si>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</si>
  <si>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</si>
  <si>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</si>
  <si>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</si>
  <si>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</si>
  <si>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</si>
  <si>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</si>
  <si>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</si>
  <si>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</si>
  <si>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</si>
  <si>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</si>
  <si>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</si>
  <si>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</si>
  <si>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</si>
  <si>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</si>
  <si>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</si>
  <si>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</si>
  <si>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</si>
  <si>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</si>
  <si>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</si>
  <si>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</si>
  <si>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</si>
  <si>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</si>
  <si>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</si>
  <si>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</si>
  <si>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</si>
  <si>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</si>
  <si>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</si>
  <si>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</si>
  <si>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</si>
  <si>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</si>
  <si>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</si>
  <si>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</si>
  <si>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</si>
  <si>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</si>
  <si>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</si>
  <si>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</si>
  <si>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</si>
  <si>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</si>
  <si>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</si>
  <si>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</si>
  <si>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</si>
  <si>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</si>
  <si>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</si>
  <si>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</si>
  <si>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</si>
  <si>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</si>
  <si>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</si>
  <si>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</si>
  <si>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</si>
  <si>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</si>
  <si>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</si>
  <si>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</si>
  <si>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</si>
  <si>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</si>
  <si>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</si>
  <si>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</si>
  <si>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</si>
  <si>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</si>
  <si>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</si>
  <si>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</si>
  <si>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</si>
  <si>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</si>
  <si>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</si>
  <si>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</si>
  <si>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</si>
  <si>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</si>
  <si>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</si>
  <si>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</si>
  <si>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</si>
  <si>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</si>
  <si>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</si>
  <si>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</si>
  <si>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</si>
  <si>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</si>
  <si>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</si>
  <si>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</si>
  <si>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</si>
  <si>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</si>
  <si>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</si>
  <si>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</si>
  <si>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</si>
  <si>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</si>
  <si>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</si>
  <si>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</si>
  <si>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</si>
  <si>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</si>
  <si>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</si>
  <si>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</si>
  <si>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</si>
  <si>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</si>
  <si>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</si>
  <si>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</si>
  <si>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</si>
  <si>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</si>
  <si>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</si>
  <si>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</si>
  <si>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</si>
  <si>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</si>
  <si>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</si>
  <si>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</si>
  <si>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</si>
  <si>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</si>
  <si>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</si>
  <si>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</si>
  <si>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</si>
  <si>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</si>
  <si>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</si>
  <si>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</si>
  <si>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</si>
  <si>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</si>
  <si>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</si>
  <si>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</si>
  <si>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</si>
  <si>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</si>
  <si>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</si>
  <si>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</si>
  <si>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</si>
  <si>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</si>
  <si>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</si>
  <si>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</si>
  <si>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</si>
  <si>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</si>
  <si>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</si>
  <si>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</si>
  <si>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</si>
  <si>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</si>
  <si>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</si>
  <si>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</si>
  <si>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</si>
  <si>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</si>
  <si>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</si>
  <si>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</si>
  <si>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</si>
  <si>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</si>
  <si>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</si>
  <si>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</si>
  <si>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</si>
  <si>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</si>
  <si>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</si>
  <si>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</si>
  <si>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</si>
  <si>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</si>
  <si>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</si>
  <si>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</si>
  <si>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</si>
  <si>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</si>
  <si>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</si>
  <si>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</si>
  <si>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</si>
  <si>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</si>
  <si>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</si>
  <si>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</si>
  <si>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</si>
  <si>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</si>
  <si>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</si>
  <si>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</si>
  <si>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</si>
  <si>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</si>
  <si>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</si>
  <si>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</si>
  <si>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</si>
  <si>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</si>
  <si>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</si>
  <si>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</si>
  <si>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</si>
  <si>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</si>
  <si>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</si>
  <si>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</si>
  <si>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</si>
  <si>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</si>
  <si>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</si>
  <si>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</si>
  <si>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</si>
  <si>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</si>
  <si>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</si>
  <si>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</si>
  <si>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</si>
  <si>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</si>
  <si>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</si>
  <si>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</si>
  <si>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</si>
  <si>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</si>
  <si>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</si>
  <si>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</si>
  <si>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</si>
  <si>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</si>
  <si>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</si>
  <si>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</si>
  <si>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</si>
  <si>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</si>
  <si>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</si>
  <si>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</si>
  <si>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</si>
  <si>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</si>
  <si>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</si>
  <si>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</si>
  <si>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</si>
  <si>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</si>
  <si>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</si>
  <si>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</si>
  <si>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</si>
  <si>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</si>
  <si>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</si>
  <si>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</si>
  <si>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</si>
  <si>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</si>
  <si>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</si>
  <si>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</si>
  <si>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</si>
  <si>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</si>
  <si>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</si>
  <si>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</si>
  <si>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</si>
  <si>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</si>
  <si>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</si>
  <si>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</si>
  <si>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</si>
  <si>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</si>
  <si>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</si>
  <si>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</si>
  <si>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</si>
  <si>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</si>
  <si>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</si>
  <si>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</si>
  <si>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</si>
  <si>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</si>
  <si>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</si>
  <si>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</si>
  <si>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</si>
  <si>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</si>
  <si>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</si>
  <si>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</si>
  <si>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</si>
  <si>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</si>
  <si>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</si>
  <si>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</si>
  <si>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</si>
  <si>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</si>
  <si>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</si>
  <si>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</si>
  <si>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</si>
  <si>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</si>
  <si>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</si>
  <si>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</si>
  <si>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</si>
  <si>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</si>
  <si>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</si>
  <si>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</si>
  <si>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</si>
  <si>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</si>
  <si>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</si>
  <si>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</si>
  <si>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</si>
  <si>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</si>
  <si>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</si>
  <si>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</si>
  <si>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</si>
  <si>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</si>
  <si>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</si>
  <si>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</si>
  <si>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</si>
  <si>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</si>
  <si>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</si>
  <si>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</si>
  <si>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</si>
  <si>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</si>
  <si>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</si>
  <si>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</si>
  <si>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</si>
  <si>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</si>
  <si>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</si>
  <si>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</si>
  <si>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</si>
  <si>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</si>
  <si>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</si>
  <si>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</si>
  <si>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</si>
  <si>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</si>
  <si>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</si>
  <si>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</si>
  <si>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</si>
  <si>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</si>
  <si>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</si>
  <si>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</si>
  <si>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</si>
  <si>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</si>
  <si>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</si>
  <si>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</si>
  <si>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</si>
  <si>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</si>
  <si>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</si>
  <si>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</si>
  <si>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</si>
  <si>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</si>
  <si>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</si>
  <si>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</si>
  <si>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</si>
  <si>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</si>
  <si>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</si>
  <si>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</si>
  <si>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</si>
  <si>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</si>
  <si>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</si>
  <si>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</si>
  <si>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</si>
  <si>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</si>
  <si>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</si>
  <si>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</si>
  <si>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</si>
  <si>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</si>
  <si>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</si>
  <si>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</si>
  <si>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</si>
  <si>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</si>
  <si>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</si>
  <si>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</si>
  <si>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</si>
  <si>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</si>
  <si>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</si>
  <si>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</si>
  <si>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</si>
  <si>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</si>
  <si>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</si>
  <si>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</si>
  <si>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</si>
  <si>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</si>
  <si>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</si>
  <si>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</si>
  <si>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</si>
  <si>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</si>
  <si>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</si>
  <si>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</si>
  <si>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</si>
  <si>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</si>
  <si>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</si>
  <si>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</si>
  <si>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</si>
  <si>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</si>
  <si>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</si>
  <si>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</si>
  <si>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</si>
  <si>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</si>
  <si>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</si>
  <si>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</si>
  <si>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</si>
  <si>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</si>
  <si>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</si>
  <si>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</si>
  <si>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</si>
  <si>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</si>
  <si>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</si>
  <si>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</si>
  <si>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</si>
  <si>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</si>
  <si>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</si>
  <si>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</si>
  <si>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</si>
  <si>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</si>
  <si>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</si>
  <si>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</si>
  <si>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</si>
  <si>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</si>
  <si>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</si>
  <si>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</si>
  <si>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</si>
  <si>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</si>
  <si>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</si>
  <si>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</si>
  <si>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</si>
  <si>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</si>
  <si>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</si>
  <si>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</si>
  <si>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</si>
  <si>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</si>
  <si>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</si>
  <si>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</si>
  <si>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</si>
  <si>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</si>
  <si>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</si>
  <si>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</si>
  <si>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</si>
  <si>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</si>
  <si>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</si>
  <si>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</si>
  <si>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</si>
  <si>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</si>
  <si>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</si>
  <si>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</si>
  <si>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</si>
  <si>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</si>
  <si>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</si>
  <si>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</si>
  <si>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</si>
  <si>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</si>
  <si>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</si>
  <si>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</si>
  <si>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</si>
  <si>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</si>
  <si>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</si>
  <si>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</si>
  <si>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</si>
  <si>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</si>
  <si>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</si>
  <si>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</si>
  <si>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</si>
  <si>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</si>
  <si>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</si>
  <si>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</si>
  <si>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</si>
  <si>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</si>
  <si>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</si>
  <si>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</si>
  <si>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</si>
  <si>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</si>
  <si>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</si>
  <si>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</si>
  <si>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</si>
  <si>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</si>
  <si>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</si>
  <si>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</si>
  <si>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</si>
  <si>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</si>
  <si>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</si>
  <si>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</si>
  <si>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</si>
  <si>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</si>
  <si>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</si>
  <si>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</si>
  <si>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</si>
  <si>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</si>
  <si>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</si>
  <si>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</si>
  <si>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</si>
  <si>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</si>
  <si>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</si>
  <si>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</si>
  <si>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</si>
  <si>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</si>
  <si>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</si>
  <si>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</si>
  <si>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</si>
  <si>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</si>
  <si>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</si>
  <si>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</si>
  <si>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</si>
  <si>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</si>
  <si>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</si>
  <si>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</si>
  <si>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</si>
  <si>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</si>
  <si>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</si>
  <si>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</si>
  <si>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</si>
  <si>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</si>
  <si>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</si>
  <si>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</si>
  <si>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</si>
  <si>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</si>
  <si>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</si>
  <si>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</si>
  <si>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</si>
  <si>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</si>
  <si>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</si>
  <si>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</si>
  <si>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</si>
  <si>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</si>
  <si>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</si>
  <si>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</si>
  <si>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</si>
  <si>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</si>
  <si>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</si>
  <si>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</si>
  <si>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</si>
  <si>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</si>
  <si>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</si>
  <si>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</si>
  <si>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</si>
  <si>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</si>
  <si>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</si>
  <si>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</si>
  <si>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</si>
  <si>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</si>
  <si>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</si>
  <si>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</si>
  <si>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</si>
  <si>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</si>
  <si>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</si>
  <si>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</si>
  <si>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</si>
  <si>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</si>
  <si>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</si>
  <si>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</si>
  <si>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</si>
  <si>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</si>
  <si>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</si>
  <si>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</si>
  <si>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</si>
  <si>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</si>
  <si>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</si>
  <si>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</si>
  <si>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</si>
  <si>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</si>
  <si>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</si>
  <si>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</si>
  <si>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</si>
  <si>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</si>
  <si>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</si>
  <si>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</si>
  <si>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</si>
  <si>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</si>
  <si>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</si>
  <si>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</si>
  <si>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</si>
  <si>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</si>
  <si>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</si>
  <si>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</si>
  <si>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</si>
  <si>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</si>
  <si>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</si>
  <si>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</si>
  <si>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</si>
  <si>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</si>
  <si>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</si>
  <si>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</si>
  <si>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</si>
  <si>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</si>
  <si>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</si>
  <si>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</si>
  <si>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</si>
  <si>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</si>
  <si>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</si>
  <si>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</si>
  <si>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</si>
  <si>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</si>
  <si>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</si>
  <si>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</si>
  <si>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</si>
  <si>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</si>
  <si>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</si>
  <si>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</si>
  <si>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</si>
  <si>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</si>
  <si>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</si>
  <si>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</si>
  <si>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</si>
  <si>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</si>
  <si>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</si>
  <si>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</si>
  <si>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</si>
  <si>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</si>
  <si>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</si>
  <si>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</si>
  <si>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</si>
  <si>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</si>
  <si>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</si>
  <si>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</si>
  <si>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</si>
  <si>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</si>
  <si>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</si>
  <si>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</si>
  <si>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</si>
  <si>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</si>
  <si>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</si>
  <si>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</si>
  <si>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</si>
  <si>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</si>
  <si>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</si>
  <si>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</si>
  <si>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</si>
  <si>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</si>
  <si>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</si>
  <si>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</si>
  <si>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</si>
  <si>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</si>
  <si>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</si>
  <si>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</si>
  <si>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</si>
  <si>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</si>
  <si>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</si>
  <si>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</si>
  <si>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</si>
  <si>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</si>
  <si>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</si>
  <si>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</si>
  <si>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</si>
  <si>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</si>
  <si>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</si>
  <si>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</si>
  <si>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</si>
  <si>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</si>
  <si>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</si>
  <si>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</si>
  <si>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</si>
  <si>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</si>
  <si>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</si>
  <si>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</si>
  <si>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</si>
  <si>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</si>
  <si>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</si>
  <si>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</si>
  <si>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</si>
  <si>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</si>
  <si>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</si>
  <si>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</si>
  <si>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</si>
  <si>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</si>
  <si>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</si>
  <si>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</si>
  <si>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</si>
  <si>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</si>
  <si>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</si>
  <si>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</si>
  <si>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</si>
  <si>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</si>
  <si>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</si>
  <si>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</si>
  <si>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</si>
  <si>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</si>
  <si>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</si>
  <si>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</si>
  <si>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</si>
  <si>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</si>
  <si>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</si>
  <si>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</si>
  <si>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</si>
  <si>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</si>
  <si>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</si>
  <si>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</si>
  <si>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</si>
  <si>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</si>
  <si>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</si>
  <si>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</si>
  <si>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</si>
  <si>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</si>
  <si>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</si>
  <si>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</si>
  <si>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</si>
  <si>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</si>
  <si>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</si>
  <si>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</si>
  <si>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</si>
  <si>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</si>
  <si>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</si>
  <si>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</si>
  <si>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</si>
  <si>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</si>
  <si>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</si>
  <si>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</si>
  <si>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</si>
  <si>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</si>
  <si>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</si>
  <si>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</si>
  <si>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</si>
  <si>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</si>
  <si>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</si>
  <si>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</si>
  <si>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</si>
  <si>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</si>
  <si>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</si>
  <si>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</si>
  <si>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</si>
  <si>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</si>
  <si>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</si>
  <si>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</si>
  <si>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</si>
  <si>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</si>
  <si>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</si>
  <si>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</si>
  <si>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</si>
  <si>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</si>
  <si>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</si>
  <si>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</si>
  <si>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</si>
  <si>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</si>
  <si>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</si>
  <si>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</si>
  <si>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</si>
  <si>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</si>
  <si>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</si>
  <si>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</si>
  <si>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</si>
  <si>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</si>
  <si>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</si>
  <si>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</si>
  <si>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</si>
  <si>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</si>
  <si>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</si>
  <si>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</si>
  <si>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</si>
  <si>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</si>
  <si>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</si>
  <si>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</si>
  <si>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</si>
  <si>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</si>
  <si>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</si>
  <si>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</si>
  <si>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</si>
  <si>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</si>
  <si>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</si>
  <si>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</si>
  <si>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</si>
  <si>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</si>
  <si>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</si>
  <si>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</si>
  <si>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</si>
  <si>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</si>
  <si>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</si>
  <si>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</si>
  <si>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</si>
  <si>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</si>
  <si>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</si>
  <si>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</si>
  <si>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</si>
  <si>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</si>
  <si>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</si>
  <si>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</si>
  <si>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</si>
  <si>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</si>
  <si>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</si>
  <si>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</si>
  <si>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</si>
  <si>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</si>
  <si>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</si>
  <si>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</si>
  <si>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</si>
  <si>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</si>
  <si>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</si>
  <si>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</si>
  <si>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</si>
  <si>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</si>
  <si>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</si>
  <si>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</si>
  <si>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</si>
  <si>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</si>
  <si>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</si>
  <si>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</si>
  <si>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</si>
  <si>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</si>
  <si>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</si>
  <si>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</si>
  <si>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</si>
  <si>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</si>
  <si>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</si>
  <si>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</si>
  <si>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</si>
  <si>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</si>
  <si>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</si>
  <si>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</si>
  <si>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</si>
  <si>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</si>
  <si>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</si>
  <si>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</si>
  <si>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</si>
  <si>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</si>
  <si>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</si>
  <si>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</si>
  <si>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</si>
  <si>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</si>
  <si>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</si>
  <si>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</si>
  <si>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</si>
  <si>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</si>
  <si>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</si>
  <si>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</si>
  <si>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</si>
  <si>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</si>
  <si>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</si>
  <si>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</si>
  <si>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</si>
  <si>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</si>
  <si>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</si>
  <si>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</si>
  <si>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</si>
  <si>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</si>
  <si>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</si>
  <si>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</si>
  <si>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</si>
  <si>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</si>
  <si>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</si>
  <si>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</si>
  <si>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</si>
  <si>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</si>
  <si>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</si>
  <si>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</si>
  <si>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</si>
  <si>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</si>
  <si>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</si>
  <si>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</si>
  <si>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</si>
  <si>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</si>
  <si>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</si>
  <si>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</si>
  <si>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</si>
  <si>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</si>
  <si>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</si>
  <si>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</si>
  <si>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</si>
  <si>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</si>
  <si>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</si>
  <si>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</si>
  <si>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</si>
  <si>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</si>
  <si>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</si>
  <si>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</si>
  <si>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</si>
  <si>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</si>
  <si>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</si>
  <si>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</si>
  <si>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</si>
  <si>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</si>
  <si>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</si>
  <si>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</si>
  <si>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</si>
  <si>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</si>
  <si>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</si>
  <si>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</si>
  <si>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</si>
  <si>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</si>
  <si>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</si>
  <si>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</si>
  <si>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</si>
  <si>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</si>
  <si>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</si>
  <si>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</si>
  <si>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</si>
  <si>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</si>
  <si>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</si>
  <si>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</si>
  <si>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</si>
  <si>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</si>
  <si>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</si>
  <si>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</si>
  <si>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</si>
  <si>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</si>
  <si>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</si>
  <si>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</si>
  <si>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</si>
  <si>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</si>
  <si>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</si>
  <si>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</si>
  <si>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</si>
  <si>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</si>
  <si>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</si>
  <si>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</si>
  <si>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</si>
  <si>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</si>
  <si>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</si>
  <si>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</si>
  <si>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</si>
  <si>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</si>
  <si>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</si>
  <si>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</si>
  <si>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</si>
  <si>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</si>
  <si>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</si>
  <si>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</si>
  <si>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</si>
  <si>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</si>
  <si>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</si>
  <si>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</si>
  <si>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</si>
  <si>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</si>
  <si>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</si>
  <si>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</si>
  <si>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</si>
  <si>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</si>
  <si>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</si>
  <si>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</si>
  <si>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</si>
  <si>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</si>
  <si>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</si>
  <si>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</si>
  <si>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</si>
  <si>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</si>
  <si>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</si>
  <si>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</si>
  <si>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</si>
  <si>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</si>
  <si>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</si>
  <si>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</si>
  <si>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</si>
  <si>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</si>
  <si>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</si>
  <si>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</si>
  <si>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</si>
  <si>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</si>
  <si>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</si>
  <si>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</si>
  <si>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</si>
  <si>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</si>
  <si>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</si>
  <si>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</si>
  <si>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</si>
  <si>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</si>
  <si>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</si>
  <si>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</si>
  <si>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</si>
  <si>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</si>
  <si>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</si>
  <si>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</si>
  <si>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</si>
  <si>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</si>
  <si>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</si>
  <si>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</si>
  <si>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</si>
  <si>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</si>
  <si>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</si>
  <si>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</si>
  <si>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</si>
  <si>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</si>
  <si>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</si>
  <si>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</si>
  <si>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</si>
  <si>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</si>
  <si>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</si>
  <si>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</si>
  <si>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</si>
  <si>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</si>
  <si>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</si>
  <si>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</si>
  <si>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</si>
  <si>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</si>
  <si>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</si>
  <si>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</si>
  <si>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</si>
  <si>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</si>
  <si>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</si>
  <si>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</si>
  <si>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</si>
  <si>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</si>
  <si>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</si>
  <si>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</si>
  <si>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</si>
  <si>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</si>
  <si>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</si>
  <si>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</si>
  <si>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</si>
  <si>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</si>
  <si>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</si>
  <si>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</si>
  <si>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</si>
  <si>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</si>
  <si>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</si>
  <si>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</si>
  <si>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</si>
  <si>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</si>
  <si>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</si>
  <si>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</si>
  <si>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</si>
  <si>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</si>
  <si>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</si>
  <si>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</si>
  <si>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</si>
  <si>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</si>
  <si>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</si>
  <si>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</si>
  <si>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</si>
  <si>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</si>
  <si>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</si>
  <si>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</si>
  <si>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</si>
  <si>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</si>
  <si>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</si>
  <si>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</si>
  <si>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</si>
  <si>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</si>
  <si>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</si>
  <si>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</si>
  <si>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</si>
  <si>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</si>
  <si>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</si>
  <si>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</si>
  <si>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</si>
  <si>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</si>
  <si>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</si>
  <si>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</si>
  <si>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</si>
  <si>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</si>
  <si>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</si>
  <si>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</si>
  <si>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</si>
  <si>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</si>
  <si>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</si>
  <si>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</si>
  <si>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</si>
  <si>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</si>
  <si>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</si>
  <si>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</si>
  <si>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</si>
  <si>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</si>
  <si>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</si>
  <si>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</si>
  <si>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</si>
  <si>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</si>
  <si>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</si>
  <si>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</si>
  <si>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</si>
  <si>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</si>
  <si>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</si>
  <si>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</si>
  <si>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</si>
  <si>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</si>
  <si>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</si>
  <si>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</si>
  <si>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</si>
  <si>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</si>
  <si>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</si>
  <si>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</si>
  <si>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</si>
  <si>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</si>
  <si>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</si>
  <si>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</si>
  <si>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</si>
  <si>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</si>
  <si>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</si>
  <si>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</si>
  <si>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</si>
  <si>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</si>
  <si>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</si>
  <si>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</si>
  <si>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</si>
  <si>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</si>
  <si>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</si>
  <si>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</si>
  <si>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</si>
  <si>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</si>
  <si>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</si>
  <si>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</si>
  <si>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</si>
  <si>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</si>
  <si>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</si>
  <si>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</si>
  <si>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</si>
  <si>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</si>
  <si>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</si>
  <si>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</si>
  <si>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</si>
  <si>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</si>
  <si>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</si>
  <si>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</si>
  <si>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</si>
  <si>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</si>
  <si>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</si>
  <si>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</si>
  <si>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</si>
  <si>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</si>
  <si>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</si>
  <si>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</si>
  <si>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</si>
  <si>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</si>
  <si>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</si>
  <si>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</si>
  <si>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</si>
  <si>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</si>
  <si>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</si>
  <si>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</si>
  <si>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</si>
  <si>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</si>
  <si>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</si>
  <si>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</si>
  <si>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</si>
  <si>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</si>
  <si>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</si>
  <si>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</si>
  <si>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</si>
  <si>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</si>
  <si>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</si>
  <si>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</si>
  <si>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</si>
  <si>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</si>
  <si>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</si>
  <si>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</si>
  <si>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</si>
  <si>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</si>
  <si>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</si>
  <si>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</si>
  <si>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</si>
  <si>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</si>
  <si>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</si>
  <si>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</si>
  <si>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</si>
  <si>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</si>
  <si>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</si>
  <si>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</si>
  <si>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</si>
  <si>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</si>
  <si>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</si>
  <si>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</si>
  <si>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</si>
  <si>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</si>
  <si>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</si>
  <si>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</si>
  <si>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</si>
  <si>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</si>
  <si>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</si>
  <si>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</si>
  <si>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</si>
  <si>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</si>
  <si>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</si>
  <si>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</si>
  <si>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</si>
  <si>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</si>
  <si>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</si>
  <si>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</si>
  <si>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</si>
  <si>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</si>
  <si>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</si>
  <si>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</si>
  <si>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</si>
  <si>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</si>
  <si>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</si>
  <si>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</si>
  <si>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</si>
  <si>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</si>
  <si>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</si>
  <si>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</si>
  <si>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</si>
  <si>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</si>
  <si>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</si>
  <si>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</si>
  <si>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</si>
  <si>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</si>
  <si>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</si>
  <si>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</si>
  <si>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</si>
  <si>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</si>
  <si>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</si>
  <si>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</si>
  <si>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</si>
  <si>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</si>
  <si>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</si>
  <si>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</si>
  <si>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</si>
  <si>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</si>
  <si>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</si>
  <si>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</si>
  <si>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</si>
  <si>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</si>
  <si>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</si>
  <si>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</si>
  <si>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</si>
  <si>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</si>
  <si>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</si>
  <si>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</si>
  <si>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</si>
  <si>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</si>
  <si>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</si>
  <si>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</si>
  <si>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</si>
  <si>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</si>
  <si>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</si>
  <si>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</si>
  <si>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</si>
  <si>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</si>
  <si>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</si>
  <si>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</si>
  <si>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</si>
  <si>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</si>
  <si>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</si>
  <si>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</si>
  <si>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</si>
  <si>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</si>
  <si>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</si>
  <si>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</si>
  <si>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</si>
  <si>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</si>
  <si>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</si>
  <si>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</si>
  <si>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</si>
  <si>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</si>
  <si>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</si>
  <si>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</si>
  <si>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</si>
  <si>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</si>
  <si>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</si>
  <si>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</si>
  <si>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</si>
  <si>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</si>
  <si>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</si>
  <si>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</si>
  <si>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</si>
  <si>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</si>
  <si>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</si>
  <si>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</si>
  <si>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</si>
  <si>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</si>
  <si>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</si>
  <si>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</si>
  <si>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</si>
  <si>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</si>
  <si>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</si>
  <si>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</si>
  <si>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</si>
  <si>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</si>
  <si>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</si>
  <si>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</si>
  <si>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</si>
  <si>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</si>
  <si>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</si>
  <si>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</si>
  <si>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</si>
  <si>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</si>
  <si>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</si>
  <si>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</si>
  <si>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</si>
  <si>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</si>
  <si>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</si>
  <si>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</si>
  <si>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</si>
  <si>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</si>
  <si>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</si>
  <si>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</si>
  <si>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</si>
  <si>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</si>
  <si>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</si>
  <si>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</si>
  <si>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</si>
  <si>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</si>
  <si>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</si>
  <si>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</si>
  <si>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</si>
  <si>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</si>
  <si>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</si>
  <si>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</si>
  <si>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</si>
  <si>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</si>
  <si>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</si>
  <si>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</si>
  <si>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</si>
  <si>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</si>
  <si>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</si>
  <si>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</si>
  <si>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</si>
  <si>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</si>
  <si>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</si>
  <si>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</si>
  <si>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</si>
  <si>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</si>
  <si>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</si>
  <si>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</si>
  <si>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</si>
  <si>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</si>
  <si>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</si>
  <si>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</si>
  <si>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</si>
  <si>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</si>
  <si>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</si>
  <si>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</si>
  <si>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</si>
  <si>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</si>
  <si>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</si>
  <si>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</si>
  <si>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</si>
  <si>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</si>
  <si>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</si>
  <si>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</si>
  <si>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</si>
  <si>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</si>
  <si>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</si>
  <si>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</si>
  <si>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</si>
  <si>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</si>
  <si>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</si>
  <si>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</si>
  <si>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</si>
  <si>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</si>
  <si>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</si>
  <si>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</si>
  <si>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</si>
  <si>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</si>
  <si>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</si>
  <si>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</si>
  <si>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</si>
  <si>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</si>
  <si>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</si>
  <si>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</si>
  <si>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</si>
  <si>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</si>
  <si>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</si>
  <si>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</si>
  <si>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</si>
  <si>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</si>
  <si>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</si>
  <si>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</si>
  <si>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</si>
  <si>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</si>
  <si>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</si>
  <si>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</si>
  <si>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</si>
  <si>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</si>
  <si>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</si>
  <si>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</si>
  <si>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</si>
  <si>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</si>
  <si>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</si>
  <si>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</si>
  <si>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</si>
  <si>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</si>
  <si>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</si>
  <si>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</si>
  <si>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</si>
  <si>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</si>
  <si>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</si>
  <si>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</si>
  <si>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</si>
  <si>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</si>
  <si>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</si>
  <si>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</si>
  <si>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</si>
  <si>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</si>
  <si>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</si>
  <si>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</si>
  <si>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</si>
  <si>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</si>
  <si>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</si>
  <si>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</si>
  <si>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</si>
  <si>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</si>
  <si>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</si>
  <si>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</si>
  <si>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</si>
  <si>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</si>
  <si>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</si>
  <si>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</si>
  <si>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</si>
  <si>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</si>
  <si>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</si>
  <si>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</si>
  <si>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</si>
  <si>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</si>
  <si>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</si>
  <si>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</si>
  <si>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</si>
  <si>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</si>
  <si>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</si>
  <si>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</si>
  <si>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</si>
  <si>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</si>
  <si>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</si>
  <si>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</si>
  <si>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</si>
  <si>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</si>
  <si>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</si>
  <si>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</si>
  <si>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</si>
  <si>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</si>
  <si>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</si>
  <si>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</si>
  <si>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</si>
  <si>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</si>
  <si>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</si>
  <si>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</si>
  <si>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</si>
  <si>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</si>
  <si>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</si>
  <si>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</si>
  <si>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</si>
  <si>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</si>
  <si>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</si>
  <si>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</si>
  <si>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</si>
  <si>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</si>
  <si>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</si>
  <si>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</si>
  <si>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</si>
  <si>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</si>
  <si>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</si>
  <si>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</si>
  <si>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</si>
  <si>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</si>
  <si>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</si>
  <si>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</si>
  <si>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</si>
  <si>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</si>
  <si>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</si>
  <si>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</si>
  <si>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</si>
  <si>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</si>
  <si>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</si>
  <si>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</si>
  <si>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</si>
  <si>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</si>
  <si>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</si>
  <si>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</si>
  <si>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</si>
  <si>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</si>
  <si>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</si>
  <si>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</si>
  <si>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</si>
  <si>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</si>
  <si>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</si>
  <si>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</si>
  <si>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</si>
  <si>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</si>
  <si>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</si>
  <si>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</si>
  <si>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</si>
  <si>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</si>
  <si>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</si>
  <si>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</si>
  <si>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</si>
  <si>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</si>
  <si>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</si>
  <si>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</si>
  <si>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</si>
  <si>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</si>
  <si>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</si>
  <si>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</si>
  <si>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</si>
  <si>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</si>
  <si>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</si>
  <si>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</si>
  <si>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</si>
  <si>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</si>
  <si>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</si>
  <si>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</si>
  <si>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</si>
  <si>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</si>
  <si>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</si>
  <si>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</si>
  <si>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</si>
  <si>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</si>
  <si>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</si>
  <si>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</si>
  <si>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</si>
  <si>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</si>
  <si>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</si>
  <si>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</si>
  <si>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</si>
  <si>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</si>
  <si>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</si>
  <si>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</si>
  <si>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</si>
  <si>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</si>
  <si>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</si>
  <si>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</si>
  <si>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</si>
  <si>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</si>
  <si>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</si>
  <si>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</si>
  <si>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</si>
  <si>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</si>
  <si>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</si>
  <si>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</si>
  <si>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</si>
  <si>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</si>
  <si>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</si>
  <si>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</si>
  <si>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</si>
  <si>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</si>
  <si>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</si>
  <si>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</si>
  <si>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</si>
  <si>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</si>
  <si>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</si>
  <si>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</si>
  <si>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</si>
  <si>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</si>
  <si>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</si>
  <si>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</si>
  <si>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</si>
  <si>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</si>
  <si>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</si>
  <si>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</si>
  <si>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</si>
  <si>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</si>
  <si>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</si>
  <si>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</si>
  <si>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</si>
  <si>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</si>
  <si>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</si>
  <si>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</si>
  <si>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</si>
  <si>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</si>
  <si>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</si>
  <si>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</si>
  <si>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</si>
  <si>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</si>
  <si>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</si>
  <si>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</si>
  <si>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</si>
  <si>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</si>
  <si>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</si>
  <si>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</si>
  <si>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</si>
  <si>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</si>
  <si>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</si>
  <si>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</si>
  <si>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</si>
  <si>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</si>
  <si>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</si>
  <si>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</si>
  <si>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</si>
  <si>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</si>
  <si>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</si>
  <si>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</si>
  <si>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</si>
  <si>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</si>
  <si>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</si>
  <si>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</si>
  <si>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</si>
  <si>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</si>
  <si>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</si>
  <si>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</si>
  <si>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</si>
  <si>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</si>
  <si>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</si>
  <si>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</si>
  <si>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</si>
  <si>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</si>
  <si>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</si>
  <si>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</si>
  <si>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</si>
  <si>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</si>
  <si>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</si>
  <si>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</si>
  <si>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</si>
  <si>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</si>
  <si>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</si>
  <si>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</si>
  <si>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</si>
  <si>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</si>
  <si>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</si>
  <si>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</si>
  <si>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</si>
  <si>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</si>
  <si>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</si>
  <si>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</si>
  <si>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</si>
  <si>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</si>
  <si>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</si>
  <si>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</si>
  <si>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</si>
  <si>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</si>
  <si>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</si>
  <si>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</si>
  <si>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</si>
  <si>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</si>
  <si>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</si>
  <si>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</si>
  <si>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</si>
  <si>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</si>
  <si>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</si>
  <si>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</si>
  <si>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</si>
  <si>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</si>
  <si>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</si>
  <si>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</si>
  <si>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</si>
  <si>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</si>
  <si>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</si>
  <si>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</si>
  <si>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</si>
  <si>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</si>
  <si>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</si>
  <si>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</si>
  <si>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</si>
  <si>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</si>
  <si>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</si>
  <si>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</si>
  <si>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</si>
  <si>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</si>
  <si>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</si>
  <si>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</si>
  <si>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</si>
  <si>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</si>
  <si>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</si>
  <si>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</si>
  <si>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</si>
  <si>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</si>
  <si>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</si>
  <si>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</si>
  <si>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</si>
  <si>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</si>
  <si>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</si>
  <si>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</si>
  <si>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</si>
  <si>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</si>
  <si>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</si>
  <si>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</si>
  <si>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</si>
  <si>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</si>
  <si>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</si>
  <si>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</si>
  <si>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</si>
  <si>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</si>
  <si>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</si>
  <si>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</si>
  <si>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</si>
  <si>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</si>
  <si>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</si>
  <si>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</si>
  <si>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</si>
  <si>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</si>
  <si>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</si>
  <si>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</si>
  <si>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</si>
  <si>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</si>
  <si>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</si>
  <si>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</si>
  <si>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</si>
  <si>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</si>
  <si>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</si>
  <si>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</si>
  <si>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</si>
  <si>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</si>
  <si>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</si>
  <si>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</si>
  <si>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</si>
  <si>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</si>
  <si>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</si>
  <si>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</si>
  <si>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</si>
  <si>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</si>
  <si>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</si>
  <si>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</si>
  <si>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</si>
  <si>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</si>
  <si>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</si>
  <si>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</si>
  <si>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</si>
  <si>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</si>
  <si>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</si>
  <si>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</si>
  <si>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</si>
  <si>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</si>
  <si>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</si>
  <si>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</si>
  <si>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</si>
  <si>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</si>
  <si>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</si>
  <si>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</si>
  <si>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</si>
  <si>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</si>
  <si>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</si>
  <si>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</si>
  <si>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</si>
  <si>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</si>
  <si>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</si>
  <si>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</si>
  <si>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</si>
  <si>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</si>
  <si>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</si>
  <si>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</si>
  <si>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</si>
  <si>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</si>
  <si>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</si>
  <si>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</si>
  <si>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</si>
  <si>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</si>
  <si>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</si>
  <si>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</si>
  <si>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</si>
  <si>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</si>
  <si>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</si>
  <si>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</si>
  <si>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</si>
  <si>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</si>
  <si>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</si>
  <si>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</si>
  <si>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</si>
  <si>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</si>
  <si>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</si>
  <si>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</si>
  <si>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</si>
  <si>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</si>
  <si>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</si>
  <si>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</si>
  <si>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</si>
  <si>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</si>
  <si>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</si>
  <si>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</si>
  <si>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</si>
  <si>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</si>
  <si>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</si>
  <si>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</si>
  <si>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</si>
  <si>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</si>
  <si>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</si>
  <si>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</si>
  <si>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</si>
  <si>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</si>
  <si>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</si>
  <si>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</si>
  <si>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</si>
  <si>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</si>
  <si>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</si>
  <si>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</si>
  <si>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</si>
  <si>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</si>
  <si>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</si>
  <si>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</si>
  <si>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</si>
  <si>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</si>
  <si>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</si>
  <si>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</si>
  <si>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</si>
  <si>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</si>
  <si>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</si>
  <si>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</si>
  <si>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</si>
  <si>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</si>
  <si>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</si>
  <si>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</si>
  <si>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</si>
  <si>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</si>
  <si>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</si>
  <si>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</si>
  <si>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</si>
  <si>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</si>
  <si>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</si>
  <si>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</si>
  <si>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</si>
  <si>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</si>
  <si>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</si>
  <si>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</si>
  <si>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</si>
  <si>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</si>
  <si>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</si>
  <si>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</si>
  <si>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</si>
  <si>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</si>
  <si>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</si>
  <si>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</si>
  <si>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</si>
  <si>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</si>
  <si>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</si>
  <si>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</si>
  <si>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</si>
  <si>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</si>
  <si>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</si>
  <si>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</si>
  <si>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</si>
  <si>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</si>
  <si>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</si>
  <si>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</si>
  <si>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</si>
  <si>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</si>
  <si>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</si>
  <si>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</si>
  <si>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</si>
  <si>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</si>
  <si>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</si>
  <si>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</si>
  <si>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</si>
  <si>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</si>
  <si>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</si>
  <si>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</si>
  <si>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</si>
  <si>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</si>
  <si>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</si>
  <si>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</si>
  <si>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</si>
  <si>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</si>
  <si>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</si>
  <si>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</si>
  <si>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</si>
  <si>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</si>
  <si>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</si>
  <si>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</si>
  <si>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</si>
  <si>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</si>
  <si>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</si>
  <si>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</si>
  <si>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</si>
  <si>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</si>
  <si>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</si>
  <si>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</si>
  <si>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</si>
  <si>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</si>
  <si>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</si>
  <si>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</si>
  <si>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</si>
  <si>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</si>
  <si>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</si>
  <si>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</si>
  <si>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</si>
  <si>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</si>
  <si>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</si>
  <si>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</si>
  <si>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</si>
  <si>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</si>
  <si>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</si>
  <si>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</si>
  <si>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</si>
  <si>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</si>
  <si>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</si>
  <si>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</si>
  <si>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</si>
  <si>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</si>
  <si>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</si>
  <si>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</si>
  <si>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</si>
  <si>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</si>
  <si>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</si>
  <si>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</si>
  <si>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</si>
  <si>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</si>
  <si>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</si>
  <si>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</si>
  <si>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</si>
  <si>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</si>
  <si>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</si>
  <si>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</si>
  <si>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</si>
  <si>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</si>
  <si>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</si>
  <si>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</si>
  <si>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</si>
  <si>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</si>
  <si>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</si>
  <si>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</si>
  <si>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</si>
  <si>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</si>
  <si>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</si>
  <si>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</si>
  <si>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</si>
  <si>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</si>
  <si>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</si>
  <si>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</si>
  <si>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</si>
  <si>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</si>
  <si>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</si>
  <si>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</si>
  <si>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</si>
  <si>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</si>
  <si>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</si>
  <si>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</si>
  <si>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</si>
  <si>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</si>
  <si>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</si>
  <si>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</si>
  <si>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</si>
  <si>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</si>
  <si>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</si>
  <si>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</si>
  <si>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</si>
  <si>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</si>
  <si>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</si>
  <si>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</si>
  <si>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</si>
  <si>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</si>
  <si>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</si>
  <si>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</si>
  <si>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</si>
  <si>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</si>
  <si>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</si>
  <si>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</si>
  <si>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</si>
  <si>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</si>
  <si>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</si>
  <si>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</si>
  <si>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</si>
  <si>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</si>
  <si>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</si>
  <si>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</si>
  <si>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</si>
  <si>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</si>
  <si>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</si>
  <si>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</si>
  <si>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</si>
  <si>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</si>
  <si>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</si>
  <si>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</si>
  <si>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</si>
  <si>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</si>
  <si>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</si>
  <si>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</si>
  <si>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</si>
  <si>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</si>
  <si>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</si>
  <si>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</si>
  <si>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</si>
  <si>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</si>
  <si>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</si>
  <si>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</si>
  <si>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</si>
  <si>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</si>
  <si>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</si>
  <si>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</si>
  <si>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</si>
  <si>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</si>
  <si>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</si>
  <si>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</si>
  <si>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</si>
  <si>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</si>
  <si>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</si>
  <si>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</si>
  <si>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</si>
  <si>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</si>
  <si>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</si>
  <si>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</si>
  <si>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</si>
  <si>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</si>
  <si>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</si>
  <si>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</si>
  <si>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</si>
  <si>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</si>
  <si>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</si>
  <si>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</si>
  <si>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</si>
  <si>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</si>
  <si>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</si>
  <si>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</si>
  <si>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</si>
  <si>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</si>
  <si>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</si>
  <si>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</si>
  <si>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</si>
  <si>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</si>
  <si>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</si>
  <si>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</si>
  <si>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</si>
  <si>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</si>
  <si>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</si>
  <si>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</si>
  <si>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</si>
  <si>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</si>
  <si>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</si>
  <si>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</si>
  <si>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</si>
  <si>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</si>
  <si>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</si>
  <si>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</si>
  <si>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</si>
  <si>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</si>
  <si>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</si>
  <si>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</si>
  <si>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</si>
  <si>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</si>
  <si>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</si>
  <si>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</si>
  <si>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</si>
  <si>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</si>
  <si>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</si>
  <si>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</si>
  <si>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</si>
  <si>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</si>
  <si>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</si>
  <si>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</si>
  <si>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</si>
  <si>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</si>
  <si>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</si>
  <si>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</si>
  <si>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</si>
  <si>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</si>
  <si>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</si>
  <si>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</si>
  <si>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</si>
  <si>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</si>
  <si>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</si>
  <si>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</si>
  <si>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</si>
  <si>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</si>
  <si>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</si>
  <si>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</si>
  <si>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</si>
  <si>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</si>
  <si>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</si>
  <si>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</si>
  <si>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</si>
  <si>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</si>
  <si>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</si>
  <si>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</si>
  <si>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</si>
  <si>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</si>
  <si>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</si>
  <si>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</si>
  <si>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</si>
  <si>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</si>
  <si>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</si>
  <si>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</si>
  <si>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</si>
  <si>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</si>
  <si>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</si>
  <si>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</si>
  <si>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</si>
  <si>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</si>
  <si>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</si>
  <si>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</si>
  <si>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</si>
  <si>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</si>
  <si>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</si>
  <si>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</si>
  <si>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</si>
  <si>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</si>
  <si>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</si>
  <si>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</si>
  <si>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</si>
  <si>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</si>
  <si>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</si>
  <si>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</si>
  <si>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</si>
  <si>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</si>
  <si>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</si>
  <si>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</si>
  <si>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</si>
  <si>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</si>
  <si>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</si>
  <si>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</si>
  <si>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</si>
  <si>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</si>
  <si>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</si>
  <si>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</si>
  <si>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</si>
  <si>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</si>
  <si>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</si>
  <si>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</si>
  <si>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</si>
  <si>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</si>
  <si>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</si>
  <si>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</si>
  <si>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</si>
  <si>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</si>
  <si>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</si>
  <si>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</si>
  <si>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</si>
  <si>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</si>
  <si>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</si>
  <si>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</si>
  <si>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</si>
  <si>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</si>
  <si>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</si>
  <si>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</si>
  <si>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</si>
  <si>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</si>
  <si>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</si>
  <si>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</si>
  <si>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</si>
  <si>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</si>
  <si>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</si>
  <si>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</si>
  <si>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</si>
  <si>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</si>
  <si>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</si>
  <si>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</si>
  <si>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</si>
  <si>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</si>
  <si>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</si>
  <si>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</si>
  <si>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</si>
  <si>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</si>
  <si>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</si>
  <si>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</si>
  <si>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</si>
  <si>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</si>
  <si>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</si>
  <si>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</si>
  <si>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</si>
  <si>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</si>
  <si>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</si>
  <si>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</si>
  <si>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</si>
  <si>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</si>
  <si>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</si>
  <si>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</si>
  <si>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</si>
  <si>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</si>
  <si>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</si>
  <si>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</si>
  <si>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</si>
  <si>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</si>
  <si>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</si>
  <si>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</si>
  <si>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</si>
  <si>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</si>
  <si>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</si>
  <si>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</si>
  <si>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</si>
  <si>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</si>
  <si>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</si>
  <si>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</si>
  <si>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</si>
  <si>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</si>
  <si>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</si>
  <si>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</si>
  <si>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</si>
  <si>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</si>
  <si>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</si>
  <si>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</si>
  <si>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</si>
  <si>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</si>
  <si>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</si>
  <si>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</si>
  <si>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</si>
  <si>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</si>
  <si>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</si>
  <si>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</si>
  <si>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</si>
  <si>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</si>
  <si>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</si>
  <si>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</si>
  <si>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</si>
  <si>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</si>
  <si>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</si>
  <si>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</si>
  <si>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</si>
  <si>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</si>
  <si>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</si>
  <si>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</si>
  <si>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</si>
  <si>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</si>
  <si>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</si>
  <si>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</si>
  <si>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</si>
  <si>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</si>
  <si>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</si>
  <si>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</si>
  <si>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</si>
  <si>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</si>
  <si>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</si>
  <si>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</si>
  <si>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</si>
  <si>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</si>
  <si>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</si>
  <si>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</si>
  <si>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</si>
  <si>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</si>
  <si>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</si>
  <si>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</si>
  <si>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</si>
  <si>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</si>
  <si>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</si>
  <si>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</si>
  <si>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</si>
  <si>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</si>
  <si>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</si>
  <si>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</si>
  <si>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</si>
  <si>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</si>
  <si>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</si>
  <si>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</si>
  <si>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</si>
  <si>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</si>
  <si>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</si>
  <si>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</si>
  <si>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</si>
  <si>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</si>
  <si>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</si>
  <si>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</si>
  <si>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</si>
  <si>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</si>
  <si>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</si>
  <si>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</si>
  <si>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</si>
  <si>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</si>
  <si>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</si>
  <si>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</si>
  <si>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</si>
  <si>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</si>
  <si>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</si>
  <si>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</si>
  <si>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</si>
  <si>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</si>
  <si>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</si>
  <si>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</si>
  <si>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</si>
  <si>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</si>
  <si>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</si>
  <si>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</si>
  <si>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</si>
  <si>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</si>
  <si>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</si>
  <si>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</si>
  <si>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</si>
  <si>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</si>
  <si>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</si>
  <si>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</si>
  <si>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</si>
  <si>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</si>
  <si>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</si>
  <si>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</si>
  <si>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</si>
  <si>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</si>
  <si>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</si>
  <si>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</si>
  <si>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</si>
  <si>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</si>
  <si>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</si>
  <si>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</si>
  <si>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</si>
  <si>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</si>
  <si>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</si>
  <si>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</si>
  <si>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</si>
  <si>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</si>
  <si>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</si>
  <si>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</si>
  <si>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</si>
  <si>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</si>
  <si>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</si>
  <si>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</si>
  <si>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</si>
  <si>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</si>
  <si>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</si>
  <si>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</si>
  <si>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</si>
  <si>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</si>
  <si>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</si>
  <si>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</si>
  <si>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</si>
  <si>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</si>
  <si>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</si>
  <si>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</si>
  <si>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</si>
  <si>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</si>
  <si>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</si>
  <si>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</si>
  <si>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</si>
  <si>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</si>
  <si>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</si>
  <si>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</si>
  <si>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</si>
  <si>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</si>
  <si>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</si>
  <si>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</si>
  <si>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</si>
  <si>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</si>
  <si>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</si>
  <si>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</si>
  <si>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</si>
  <si>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</si>
  <si>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</si>
  <si>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</si>
  <si>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</si>
  <si>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</si>
  <si>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</si>
  <si>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</si>
  <si>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</si>
  <si>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</si>
  <si>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</si>
  <si>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</si>
  <si>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</si>
  <si>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</si>
  <si>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</si>
  <si>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</si>
  <si>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</si>
  <si>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</si>
  <si>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</si>
  <si>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</si>
  <si>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</si>
  <si>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</si>
  <si>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</si>
  <si>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</si>
  <si>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</si>
  <si>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</si>
  <si>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</si>
  <si>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</si>
  <si>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</si>
  <si>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</si>
  <si>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</si>
  <si>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</si>
  <si>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</si>
  <si>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</si>
  <si>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</si>
  <si>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</si>
  <si>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</si>
  <si>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</si>
  <si>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</si>
  <si>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</si>
  <si>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</si>
  <si>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</si>
  <si>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</si>
  <si>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</si>
  <si>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</si>
  <si>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</si>
  <si>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</si>
  <si>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</si>
  <si>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</si>
  <si>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</si>
  <si>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</si>
  <si>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</si>
  <si>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</si>
  <si>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</si>
  <si>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</si>
  <si>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</si>
  <si>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</si>
  <si>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</si>
  <si>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</si>
  <si>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</si>
  <si>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</si>
  <si>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</si>
  <si>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</si>
  <si>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</si>
  <si>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</si>
  <si>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</si>
  <si>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</si>
  <si>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</si>
  <si>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</si>
  <si>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</si>
  <si>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</si>
  <si>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</si>
  <si>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</si>
  <si>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</si>
  <si>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</si>
  <si>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</si>
  <si>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</si>
  <si>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</si>
  <si>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</si>
  <si>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</si>
  <si>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</si>
  <si>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</si>
  <si>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</si>
  <si>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</si>
  <si>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</si>
  <si>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</si>
  <si>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</si>
  <si>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</si>
  <si>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</si>
  <si>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</si>
  <si>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</si>
  <si>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</si>
  <si>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</si>
  <si>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</si>
  <si>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</si>
  <si>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</si>
  <si>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</si>
  <si>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</si>
  <si>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</si>
  <si>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</si>
  <si>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</si>
  <si>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</si>
  <si>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</si>
  <si>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</si>
  <si>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</si>
  <si>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</si>
  <si>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</si>
  <si>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</si>
  <si>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</si>
  <si>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</si>
  <si>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</si>
  <si>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</si>
  <si>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</si>
  <si>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</si>
  <si>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</si>
  <si>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</si>
  <si>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</si>
  <si>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</si>
  <si>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</si>
  <si>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</si>
  <si>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</si>
  <si>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</si>
  <si>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</si>
  <si>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</si>
  <si>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</si>
  <si>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</si>
  <si>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</si>
  <si>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</si>
  <si>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</si>
  <si>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</si>
  <si>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</si>
  <si>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</si>
  <si>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</si>
  <si>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</si>
  <si>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</si>
  <si>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</si>
  <si>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</si>
  <si>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</si>
  <si>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</si>
  <si>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</si>
  <si>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</si>
  <si>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</si>
  <si>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</si>
  <si>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</si>
  <si>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</si>
  <si>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</si>
  <si>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</si>
  <si>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</si>
  <si>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</si>
  <si>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</si>
  <si>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</si>
  <si>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</si>
  <si>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</si>
  <si>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</si>
  <si>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</si>
  <si>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</si>
  <si>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</si>
  <si>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</si>
  <si>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</si>
  <si>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</si>
  <si>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</si>
  <si>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</si>
  <si>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</si>
  <si>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</si>
  <si>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</si>
  <si>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</si>
  <si>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</si>
  <si>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</si>
  <si>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</si>
  <si>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</si>
  <si>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</si>
  <si>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</si>
  <si>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</si>
  <si>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</si>
  <si>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</si>
  <si>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</si>
  <si>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</si>
  <si>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</si>
  <si>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</si>
  <si>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</si>
  <si>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</si>
  <si>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</si>
  <si>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</si>
  <si>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</si>
  <si>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</si>
  <si>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</si>
  <si>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</si>
  <si>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</si>
  <si>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</si>
  <si>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</si>
  <si>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</si>
  <si>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</si>
  <si>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</si>
  <si>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</si>
  <si>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</si>
  <si>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</si>
  <si>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</si>
  <si>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</si>
  <si>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</si>
  <si>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</si>
  <si>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</si>
  <si>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</si>
  <si>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</si>
  <si>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</si>
  <si>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</si>
  <si>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</si>
  <si>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</si>
  <si>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</si>
  <si>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</si>
  <si>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</si>
  <si>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</si>
  <si>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</si>
  <si>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</si>
  <si>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</si>
  <si>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</si>
  <si>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</si>
  <si>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</si>
  <si>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</si>
  <si>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</si>
  <si>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</si>
  <si>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</si>
  <si>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</si>
  <si>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</si>
  <si>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</si>
  <si>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</si>
  <si>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</si>
  <si>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</si>
  <si>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</si>
  <si>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</si>
  <si>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</si>
  <si>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</si>
  <si>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</si>
  <si>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</si>
  <si>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</si>
  <si>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</si>
  <si>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</si>
  <si>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</si>
  <si>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</si>
  <si>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</si>
  <si>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</si>
  <si>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</si>
  <si>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</si>
  <si>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</si>
  <si>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</si>
  <si>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</si>
  <si>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</si>
  <si>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</si>
  <si>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</si>
  <si>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</si>
  <si>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</si>
  <si>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</si>
  <si>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</si>
  <si>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</si>
  <si>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</si>
  <si>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</si>
  <si>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</si>
  <si>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</si>
  <si>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</si>
  <si>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</si>
  <si>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</si>
  <si>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</si>
  <si>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</si>
  <si>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</si>
  <si>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</si>
  <si>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</si>
  <si>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</si>
  <si>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</si>
  <si>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</si>
  <si>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</si>
  <si>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</si>
  <si>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</si>
  <si>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</si>
  <si>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</si>
  <si>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</si>
  <si>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</si>
  <si>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</si>
  <si>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</si>
  <si>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</si>
  <si>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</si>
  <si>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</si>
  <si>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</si>
  <si>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</si>
  <si>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</si>
  <si>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</si>
  <si>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</si>
  <si>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</si>
  <si>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</si>
  <si>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</si>
  <si>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</si>
  <si>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</si>
  <si>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</si>
  <si>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</si>
  <si>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</si>
  <si>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</si>
  <si>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</si>
  <si>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</si>
  <si>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</si>
  <si>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</si>
  <si>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</si>
  <si>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</si>
  <si>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</si>
  <si>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</si>
  <si>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</si>
  <si>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</si>
  <si>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</si>
  <si>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</si>
  <si>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</si>
  <si>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</si>
  <si>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</si>
  <si>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</si>
  <si>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</si>
  <si>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</si>
  <si>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</si>
  <si>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</si>
  <si>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</si>
  <si>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</si>
  <si>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</si>
  <si>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</si>
  <si>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</si>
  <si>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</si>
  <si>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</si>
  <si>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</si>
  <si>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</si>
  <si>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</si>
  <si>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</si>
  <si>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</si>
  <si>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</si>
  <si>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</si>
  <si>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</si>
  <si>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</si>
  <si>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</si>
  <si>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</si>
  <si>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</si>
  <si>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</si>
  <si>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</si>
  <si>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</si>
  <si>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</si>
  <si>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</si>
  <si>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</si>
  <si>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</si>
  <si>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</si>
  <si>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</si>
  <si>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</si>
  <si>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</si>
  <si>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</si>
  <si>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</si>
  <si>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</si>
  <si>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</si>
  <si>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</si>
  <si>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</si>
  <si>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</si>
  <si>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</si>
  <si>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</si>
  <si>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</si>
  <si>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</si>
  <si>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</si>
  <si>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</si>
  <si>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</si>
  <si>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</si>
  <si>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</si>
  <si>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</si>
  <si>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</si>
  <si>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</si>
  <si>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</si>
  <si>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</si>
  <si>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</si>
  <si>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</si>
  <si>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</si>
  <si>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</si>
  <si>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</si>
  <si>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</si>
  <si>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</si>
  <si>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</si>
  <si>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</si>
  <si>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</si>
  <si>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</si>
  <si>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</si>
  <si>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</si>
  <si>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</si>
  <si>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</si>
  <si>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</si>
  <si>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</si>
  <si>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</si>
  <si>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</si>
  <si>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</si>
  <si>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</si>
  <si>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</si>
  <si>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</si>
  <si>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</si>
  <si>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</si>
  <si>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</si>
  <si>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</si>
  <si>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</si>
  <si>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</si>
  <si>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</si>
  <si>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</si>
  <si>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</si>
  <si>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</si>
  <si>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</si>
  <si>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</si>
  <si>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</si>
  <si>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</si>
  <si>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</si>
  <si>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</si>
  <si>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</si>
  <si>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</si>
  <si>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</si>
  <si>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</si>
  <si>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</si>
  <si>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</si>
  <si>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</si>
  <si>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</si>
  <si>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</si>
  <si>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</si>
  <si>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</si>
  <si>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</si>
  <si>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</si>
  <si>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</si>
  <si>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</si>
  <si>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</si>
  <si>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</si>
  <si>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</si>
  <si>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</si>
  <si>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</si>
  <si>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</si>
  <si>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</si>
  <si>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</si>
  <si>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</si>
  <si>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</si>
  <si>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</si>
  <si>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</si>
  <si>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</si>
  <si>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</si>
  <si>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</si>
  <si>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</si>
  <si>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</si>
  <si>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</si>
  <si>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</si>
  <si>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</si>
  <si>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</si>
  <si>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</si>
  <si>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</si>
  <si>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</si>
  <si>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</si>
  <si>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</si>
  <si>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</si>
  <si>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</si>
  <si>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</si>
  <si>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</si>
  <si>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</si>
  <si>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</si>
  <si>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</si>
  <si>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</si>
  <si>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</si>
  <si>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</si>
  <si>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</si>
  <si>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</si>
  <si>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</si>
  <si>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</si>
  <si>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</si>
  <si>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</si>
  <si>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</si>
  <si>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</si>
  <si>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</si>
  <si>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</si>
  <si>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</si>
  <si>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</si>
  <si>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</si>
  <si>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</si>
  <si>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</si>
  <si>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</si>
  <si>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</si>
  <si>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</si>
  <si>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</si>
  <si>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</si>
  <si>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</si>
  <si>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</si>
  <si>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</si>
  <si>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</si>
  <si>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</si>
  <si>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</si>
  <si>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</si>
  <si>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</si>
  <si>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</si>
  <si>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</si>
  <si>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</si>
  <si>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</si>
  <si>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</si>
  <si>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</si>
  <si>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</si>
  <si>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</si>
  <si>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</si>
  <si>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</si>
  <si>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</si>
  <si>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</si>
  <si>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</si>
  <si>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</si>
  <si>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</si>
  <si>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</si>
  <si>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</si>
  <si>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</si>
  <si>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</si>
  <si>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</si>
  <si>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</si>
  <si>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</si>
  <si>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</si>
  <si>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</si>
  <si>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</si>
  <si>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</si>
  <si>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</si>
  <si>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</si>
  <si>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</si>
  <si>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</si>
  <si>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</si>
  <si>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</si>
  <si>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</si>
  <si>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</si>
  <si>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</si>
  <si>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</si>
  <si>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</si>
  <si>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</si>
  <si>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</si>
  <si>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</si>
  <si>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</si>
  <si>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</si>
  <si>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</si>
  <si>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</si>
  <si>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</si>
  <si>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</si>
  <si>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</si>
  <si>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</si>
  <si>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</si>
  <si>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</si>
  <si>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</si>
  <si>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</si>
  <si>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</si>
  <si>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</si>
  <si>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</si>
  <si>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</si>
  <si>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</si>
  <si>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</si>
  <si>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</si>
  <si>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</si>
  <si>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</si>
  <si>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</si>
  <si>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</si>
  <si>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</si>
  <si>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</si>
  <si>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</si>
  <si>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</si>
  <si>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</si>
  <si>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</si>
  <si>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</si>
  <si>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</si>
  <si>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</si>
  <si>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</si>
  <si>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</si>
  <si>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</si>
  <si>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</si>
  <si>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</si>
  <si>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</si>
  <si>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</si>
  <si>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</si>
  <si>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</si>
  <si>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</si>
  <si>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</si>
  <si>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</si>
  <si>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</si>
  <si>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</si>
  <si>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</si>
  <si>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</si>
  <si>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</si>
  <si>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</si>
  <si>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</si>
  <si>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</si>
  <si>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</si>
  <si>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</si>
  <si>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</si>
  <si>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</si>
  <si>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</si>
  <si>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</si>
  <si>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</si>
  <si>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</si>
  <si>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</si>
  <si>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</si>
  <si>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</si>
  <si>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</si>
  <si>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</si>
  <si>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</si>
  <si>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</si>
  <si>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</si>
  <si>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</si>
  <si>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</si>
  <si>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</si>
  <si>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</si>
  <si>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</si>
  <si>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</si>
  <si>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</si>
  <si>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</si>
  <si>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</si>
  <si>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</si>
  <si>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</si>
  <si>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</si>
  <si>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</si>
  <si>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</si>
  <si>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</si>
  <si>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</si>
  <si>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</si>
  <si>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</si>
  <si>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</si>
  <si>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</si>
  <si>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</si>
  <si>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</si>
  <si>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</si>
  <si>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</si>
  <si>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</si>
  <si>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</si>
  <si>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</si>
  <si>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</si>
  <si>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</si>
  <si>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</si>
  <si>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</si>
  <si>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</si>
  <si>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</si>
  <si>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</si>
  <si>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</si>
  <si>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</si>
  <si>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</si>
  <si>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</si>
  <si>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</si>
  <si>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</si>
  <si>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</si>
  <si>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</si>
  <si>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</si>
  <si>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</si>
  <si>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</si>
  <si>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</si>
  <si>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</si>
  <si>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</si>
  <si>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</si>
  <si>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</si>
  <si>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</si>
  <si>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</si>
  <si>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</si>
  <si>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</si>
  <si>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</si>
  <si>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</si>
  <si>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</si>
  <si>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</si>
  <si>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</si>
  <si>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</si>
  <si>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</si>
  <si>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</si>
  <si>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</si>
  <si>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</si>
  <si>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</si>
  <si>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</si>
  <si>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</si>
  <si>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</si>
  <si>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</si>
  <si>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</si>
  <si>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</si>
  <si>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</si>
  <si>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</si>
  <si>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</si>
  <si>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</si>
  <si>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</si>
  <si>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</si>
  <si>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</si>
  <si>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</si>
  <si>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</si>
  <si>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</si>
  <si>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</si>
  <si>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</si>
  <si>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</si>
  <si>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</si>
  <si>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</si>
  <si>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</si>
  <si>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</si>
  <si>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</si>
  <si>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</si>
  <si>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</si>
  <si>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</si>
  <si>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</si>
  <si>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</si>
  <si>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</si>
  <si>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</si>
  <si>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</si>
  <si>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</si>
  <si>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</si>
  <si>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</si>
  <si>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</si>
  <si>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</si>
  <si>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</si>
  <si>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</si>
  <si>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</si>
  <si>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</si>
  <si>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</si>
  <si>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</si>
  <si>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</si>
  <si>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</si>
  <si>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</si>
  <si>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</si>
  <si>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</si>
  <si>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</si>
  <si>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</si>
  <si>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</si>
  <si>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</si>
  <si>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</si>
  <si>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</si>
  <si>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</si>
  <si>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</si>
  <si>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</si>
  <si>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</si>
  <si>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</si>
  <si>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</si>
  <si>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</si>
  <si>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</si>
  <si>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</si>
  <si>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</si>
  <si>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</si>
  <si>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</si>
  <si>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</si>
  <si>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</si>
  <si>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</si>
  <si>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</si>
  <si>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</si>
  <si>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</si>
  <si>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</si>
  <si>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</si>
  <si>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</si>
  <si>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</si>
  <si>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</si>
  <si>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</si>
  <si>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</si>
  <si>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</si>
  <si>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</si>
  <si>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</si>
  <si>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</si>
  <si>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</si>
  <si>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</si>
  <si>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</si>
  <si>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</si>
  <si>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</si>
  <si>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</si>
  <si>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</si>
  <si>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</si>
  <si>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</si>
  <si>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</si>
  <si>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</si>
  <si>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</si>
  <si>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</si>
  <si>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</si>
  <si>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</si>
  <si>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</si>
  <si>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</si>
  <si>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</si>
  <si>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</si>
  <si>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</si>
  <si>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</si>
  <si>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</si>
  <si>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</si>
  <si>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</si>
  <si>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</si>
  <si>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</si>
  <si>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</si>
  <si>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</si>
  <si>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</si>
  <si>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</si>
  <si>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</si>
  <si>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</si>
  <si>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</si>
  <si>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</si>
  <si>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</si>
  <si>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</si>
  <si>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</si>
  <si>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</si>
  <si>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</si>
  <si>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</si>
  <si>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</si>
  <si>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</si>
  <si>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</si>
  <si>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</si>
  <si>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</si>
  <si>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</si>
  <si>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</si>
  <si>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</si>
  <si>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</si>
  <si>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</si>
  <si>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</si>
  <si>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</si>
  <si>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</si>
  <si>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</si>
  <si>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</si>
  <si>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</si>
  <si>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</si>
  <si>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</si>
  <si>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</si>
  <si>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</si>
  <si>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</si>
  <si>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</si>
  <si>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</si>
  <si>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</si>
  <si>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</si>
  <si>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</si>
  <si>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</si>
  <si>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</si>
  <si>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</si>
  <si>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</si>
  <si>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</si>
  <si>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</si>
  <si>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</si>
  <si>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</si>
  <si>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</si>
  <si>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</si>
  <si>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</si>
  <si>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</si>
  <si>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</si>
  <si>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</si>
  <si>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</si>
  <si>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</si>
  <si>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</si>
  <si>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</si>
  <si>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</si>
  <si>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</si>
  <si>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</si>
  <si>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</si>
  <si>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</si>
  <si>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</si>
  <si>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</si>
  <si>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</si>
  <si>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</si>
  <si>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</si>
  <si>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</si>
  <si>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</si>
  <si>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</si>
  <si>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</si>
  <si>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</si>
  <si>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</si>
  <si>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</si>
  <si>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</si>
  <si>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</si>
  <si>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</si>
  <si>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</si>
  <si>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</si>
  <si>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</si>
  <si>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</si>
  <si>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</si>
  <si>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</si>
  <si>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</si>
  <si>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</si>
  <si>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</si>
  <si>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</si>
  <si>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</si>
  <si>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</si>
  <si>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</si>
  <si>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</si>
  <si>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</si>
  <si>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</si>
  <si>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</si>
  <si>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</si>
  <si>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</si>
  <si>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</si>
  <si>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</si>
  <si>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</si>
  <si>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</si>
  <si>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</si>
  <si>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</si>
  <si>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</si>
  <si>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</si>
  <si>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</si>
  <si>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</si>
  <si>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</si>
  <si>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</si>
  <si>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</si>
  <si>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</si>
  <si>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</si>
  <si>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</si>
  <si>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</si>
  <si>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</si>
  <si>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</si>
  <si>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</si>
  <si>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</si>
  <si>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</si>
  <si>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</si>
  <si>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</si>
  <si>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</si>
  <si>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</si>
  <si>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</si>
  <si>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</si>
  <si>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</si>
  <si>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</si>
  <si>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</si>
  <si>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</si>
  <si>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</si>
  <si>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</si>
  <si>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</si>
  <si>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</si>
  <si>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</si>
  <si>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</si>
  <si>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</si>
  <si>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</si>
  <si>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</si>
  <si>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</si>
  <si>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</si>
  <si>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</si>
  <si>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</si>
  <si>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</si>
  <si>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</si>
  <si>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</si>
  <si>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</si>
  <si>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</si>
  <si>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</si>
  <si>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</si>
  <si>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</si>
  <si>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</si>
  <si>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</si>
  <si>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</si>
  <si>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</si>
  <si>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</si>
  <si>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</si>
  <si>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</si>
  <si>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</si>
  <si>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</si>
  <si>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</si>
  <si>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</si>
  <si>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</si>
  <si>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</si>
  <si>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</si>
  <si>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</si>
  <si>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</si>
  <si>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</si>
  <si>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</si>
  <si>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</si>
  <si>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</si>
  <si>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</si>
  <si>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</si>
  <si>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</si>
  <si>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</si>
  <si>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</si>
  <si>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</si>
  <si>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</si>
  <si>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</si>
  <si>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</si>
  <si>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</si>
  <si>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</si>
  <si>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</si>
  <si>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</si>
  <si>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</si>
  <si>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</si>
  <si>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</si>
  <si>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</si>
  <si>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</si>
  <si>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</si>
  <si>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</si>
  <si>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</si>
  <si>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</si>
  <si>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</si>
  <si>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</si>
  <si>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</si>
  <si>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</si>
  <si>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</si>
  <si>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</si>
  <si>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</si>
  <si>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</si>
  <si>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</si>
  <si>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</si>
  <si>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</si>
  <si>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</si>
  <si>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</si>
  <si>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</si>
  <si>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</si>
  <si>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</si>
  <si>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</si>
  <si>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</si>
  <si>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</si>
  <si>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</si>
  <si>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</si>
  <si>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</si>
  <si>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</si>
  <si>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</si>
  <si>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</si>
  <si>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</si>
  <si>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</si>
  <si>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</si>
  <si>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</si>
  <si>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</si>
  <si>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</si>
  <si>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</si>
  <si>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</si>
  <si>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</si>
  <si>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</si>
  <si>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</si>
  <si>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</si>
  <si>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</si>
  <si>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</si>
  <si>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</si>
  <si>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</si>
  <si>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</si>
  <si>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</si>
  <si>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</si>
  <si>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</si>
  <si>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</si>
  <si>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</si>
  <si>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</si>
  <si>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</si>
  <si>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</si>
  <si>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</si>
  <si>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</si>
  <si>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</si>
  <si>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</si>
  <si>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</si>
  <si>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</si>
  <si>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</si>
  <si>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</si>
  <si>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</si>
  <si>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</si>
  <si>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</si>
  <si>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</si>
  <si>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</si>
  <si>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</si>
  <si>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</si>
  <si>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</si>
  <si>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</si>
  <si>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</si>
  <si>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</si>
  <si>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</si>
  <si>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</si>
  <si>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</si>
  <si>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</si>
  <si>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</si>
  <si>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</si>
  <si>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</si>
  <si>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</si>
  <si>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</si>
  <si>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</si>
  <si>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</si>
  <si>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</si>
  <si>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</si>
  <si>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</si>
  <si>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</si>
  <si>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</si>
  <si>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</si>
  <si>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</si>
  <si>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</si>
  <si>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</si>
  <si>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</si>
  <si>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</si>
  <si>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</si>
  <si>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</si>
  <si>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</si>
  <si>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</si>
  <si>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</si>
  <si>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</si>
  <si>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</si>
  <si>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</si>
  <si>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</si>
  <si>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</si>
  <si>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</si>
  <si>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</si>
  <si>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</si>
  <si>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</si>
  <si>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</si>
  <si>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</si>
  <si>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</si>
  <si>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</si>
  <si>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</si>
  <si>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</si>
  <si>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</si>
  <si>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</si>
  <si>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</si>
  <si>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</si>
  <si>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</si>
  <si>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</si>
  <si>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</si>
  <si>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</si>
  <si>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</si>
  <si>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</si>
  <si>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</si>
  <si>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</si>
  <si>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</si>
  <si>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</si>
  <si>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</si>
  <si>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</si>
  <si>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</si>
  <si>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</si>
  <si>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</si>
  <si>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</si>
  <si>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</si>
  <si>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</si>
  <si>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</si>
  <si>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</si>
  <si>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</si>
  <si>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</si>
  <si>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</si>
  <si>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</si>
  <si>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</si>
  <si>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</si>
  <si>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</si>
  <si>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</si>
  <si>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</si>
  <si>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</si>
  <si>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</si>
  <si>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</si>
  <si>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</si>
  <si>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</si>
  <si>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</si>
  <si>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</si>
  <si>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</si>
  <si>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</si>
  <si>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</si>
  <si>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</si>
  <si>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</si>
  <si>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</si>
  <si>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</si>
  <si>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</si>
  <si>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</si>
  <si>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</si>
  <si>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</si>
  <si>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</si>
  <si>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</si>
  <si>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</si>
  <si>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</si>
  <si>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</si>
  <si>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</si>
  <si>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</si>
  <si>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</si>
  <si>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</si>
  <si>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</si>
  <si>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</si>
  <si>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</si>
  <si>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</si>
  <si>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</si>
  <si>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</si>
  <si>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</si>
  <si>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</si>
  <si>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</si>
  <si>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</si>
  <si>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</si>
  <si>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</si>
  <si>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</si>
  <si>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</si>
  <si>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</si>
  <si>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</si>
  <si>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</si>
  <si>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</si>
  <si>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</si>
  <si>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</si>
  <si>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</si>
  <si>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</si>
  <si>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</si>
  <si>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</si>
  <si>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</si>
  <si>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</si>
  <si>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</si>
  <si>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</si>
  <si>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</si>
  <si>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</si>
  <si>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</si>
  <si>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</si>
  <si>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</si>
  <si>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</si>
  <si>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</si>
  <si>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</si>
  <si>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</si>
  <si>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</si>
  <si>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</si>
  <si>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</si>
  <si>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</si>
  <si>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</si>
  <si>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</si>
  <si>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</si>
  <si>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</si>
  <si>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</si>
  <si>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</si>
  <si>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</si>
  <si>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</si>
  <si>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</si>
  <si>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</si>
  <si>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</si>
  <si>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</si>
  <si>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</si>
  <si>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</si>
  <si>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</si>
  <si>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</si>
  <si>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</si>
  <si>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</si>
  <si>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</si>
  <si>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</si>
  <si>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</si>
  <si>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</si>
  <si>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</si>
  <si>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</si>
  <si>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</si>
  <si>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</si>
  <si>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</si>
  <si>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</si>
  <si>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</si>
  <si>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</si>
  <si>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</si>
  <si>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</si>
  <si>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</si>
  <si>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</si>
  <si>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</si>
  <si>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</si>
  <si>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</si>
  <si>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</si>
  <si>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</si>
  <si>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</si>
  <si>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</si>
  <si>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</si>
  <si>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</si>
  <si>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</si>
  <si>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</si>
  <si>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</si>
  <si>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</si>
  <si>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</si>
  <si>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</si>
  <si>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</si>
  <si>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</si>
  <si>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</si>
  <si>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</si>
  <si>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</si>
  <si>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</si>
  <si>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</si>
  <si>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</si>
  <si>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</si>
  <si>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</si>
  <si>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</si>
  <si>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</si>
  <si>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</si>
  <si>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</si>
  <si>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</si>
  <si>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</si>
  <si>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</si>
  <si>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</si>
  <si>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</si>
  <si>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</si>
  <si>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</si>
  <si>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</si>
  <si>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</si>
  <si>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</si>
  <si>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</si>
  <si>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</si>
  <si>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</si>
  <si>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</si>
  <si>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</si>
  <si>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</si>
  <si>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</si>
  <si>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</si>
  <si>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</si>
  <si>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</si>
  <si>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</si>
  <si>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</si>
  <si>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</si>
  <si>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</si>
  <si>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</si>
  <si>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</si>
  <si>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</si>
  <si>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</si>
  <si>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</si>
  <si>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</si>
  <si>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</si>
  <si>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</si>
  <si>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</si>
  <si>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</si>
  <si>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</si>
  <si>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</si>
  <si>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</si>
  <si>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</si>
  <si>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</si>
  <si>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</si>
  <si>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</si>
  <si>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</si>
  <si>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</si>
  <si>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</si>
  <si>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</si>
  <si>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</si>
  <si>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</si>
  <si>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</si>
  <si>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</si>
  <si>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</si>
  <si>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</si>
  <si>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</si>
  <si>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</si>
  <si>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</si>
  <si>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</si>
  <si>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</si>
  <si>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</si>
  <si>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</si>
  <si>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</si>
  <si>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</si>
  <si>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</si>
  <si>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</si>
  <si>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</si>
  <si>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</si>
  <si>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</si>
  <si>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</si>
  <si>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</si>
  <si>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</si>
  <si>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</si>
  <si>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</si>
  <si>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</si>
  <si>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</si>
  <si>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</si>
  <si>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</si>
  <si>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</si>
  <si>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</si>
  <si>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</si>
  <si>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</si>
  <si>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</si>
  <si>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</si>
  <si>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</si>
  <si>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</si>
  <si>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</si>
  <si>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</si>
  <si>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</si>
  <si>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</si>
  <si>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</si>
  <si>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</si>
  <si>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</si>
  <si>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</si>
  <si>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</si>
  <si>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</si>
  <si>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</si>
  <si>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</si>
  <si>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</si>
  <si>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</si>
  <si>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</si>
  <si>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</si>
  <si>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</si>
  <si>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</si>
  <si>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</si>
  <si>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</si>
  <si>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</si>
  <si>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</si>
  <si>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</si>
  <si>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</si>
  <si>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</si>
  <si>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</si>
  <si>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</si>
  <si>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</si>
  <si>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</si>
  <si>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</si>
  <si>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</si>
  <si>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</si>
  <si>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</si>
  <si>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</si>
  <si>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</si>
  <si>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</si>
  <si>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</si>
  <si>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</si>
  <si>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</si>
  <si>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</si>
  <si>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</si>
  <si>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</si>
  <si>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</si>
  <si>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</si>
  <si>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</si>
  <si>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</si>
  <si>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</si>
  <si>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</si>
  <si>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</si>
  <si>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</si>
  <si>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</si>
  <si>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</si>
  <si>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</si>
  <si>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</si>
  <si>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</si>
  <si>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</si>
  <si>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</si>
  <si>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</si>
  <si>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</si>
  <si>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</si>
  <si>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</si>
  <si>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</si>
  <si>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</si>
  <si>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</si>
  <si>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</si>
  <si>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</si>
  <si>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</si>
  <si>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</si>
  <si>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</si>
  <si>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</si>
  <si>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</si>
  <si>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</si>
  <si>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</si>
  <si>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</si>
  <si>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</si>
  <si>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</si>
  <si>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</si>
  <si>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</si>
  <si>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</si>
  <si>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</si>
  <si>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</si>
  <si>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</si>
  <si>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</si>
  <si>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</si>
  <si>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</si>
  <si>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</si>
  <si>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</si>
  <si>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</si>
  <si>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</si>
  <si>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</si>
  <si>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</si>
  <si>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</si>
  <si>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</si>
  <si>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</si>
  <si>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</si>
  <si>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</si>
  <si>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</si>
  <si>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</si>
  <si>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</si>
  <si>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</si>
  <si>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</si>
  <si>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</si>
  <si>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</si>
  <si>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</si>
  <si>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</si>
  <si>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</si>
  <si>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</si>
  <si>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</si>
  <si>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</si>
  <si>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</si>
  <si>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</si>
  <si>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</si>
  <si>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</si>
  <si>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</si>
  <si>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</si>
  <si>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</si>
  <si>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</si>
  <si>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</si>
  <si>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</si>
  <si>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</si>
  <si>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</si>
  <si>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</si>
  <si>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</si>
  <si>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</si>
  <si>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</si>
  <si>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</si>
  <si>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</si>
  <si>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</si>
  <si>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</si>
  <si>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</si>
  <si>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</si>
  <si>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</si>
  <si>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</si>
  <si>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</si>
  <si>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</si>
  <si>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</si>
  <si>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</si>
  <si>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</si>
  <si>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</si>
  <si>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</si>
  <si>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</si>
  <si>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</si>
  <si>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</si>
  <si>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</si>
  <si>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</si>
  <si>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</si>
  <si>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</si>
  <si>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</si>
  <si>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</si>
  <si>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</si>
  <si>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</si>
  <si>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</si>
  <si>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</si>
  <si>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</si>
  <si>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</si>
  <si>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</si>
  <si>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</si>
  <si>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</si>
  <si>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</si>
  <si>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</si>
  <si>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</si>
  <si>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</si>
  <si>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</si>
  <si>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</si>
  <si>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</si>
  <si>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</si>
  <si>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</si>
  <si>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</si>
  <si>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</si>
  <si>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</si>
  <si>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</si>
  <si>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</si>
  <si>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</si>
  <si>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</si>
  <si>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</si>
  <si>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</si>
  <si>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</si>
  <si>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</si>
  <si>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</si>
  <si>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</si>
  <si>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</si>
  <si>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</si>
  <si>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</si>
  <si>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</si>
  <si>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</si>
  <si>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</si>
  <si>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</si>
  <si>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</si>
  <si>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</si>
  <si>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</si>
  <si>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</si>
  <si>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</si>
  <si>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</si>
  <si>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</si>
  <si>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</si>
  <si>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</si>
  <si>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</si>
  <si>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</si>
  <si>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</si>
  <si>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</si>
  <si>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</si>
  <si>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</si>
  <si>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</si>
  <si>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</si>
  <si>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</si>
  <si>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</si>
  <si>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</si>
  <si>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</si>
  <si>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</si>
  <si>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</si>
  <si>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</si>
  <si>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</si>
  <si>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</si>
  <si>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</si>
  <si>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</si>
  <si>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</si>
  <si>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</si>
  <si>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</si>
  <si>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</si>
  <si>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</si>
  <si>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</si>
  <si>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</si>
  <si>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</si>
  <si>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</si>
  <si>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</si>
  <si>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</si>
  <si>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</si>
  <si>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</si>
  <si>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</si>
  <si>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</si>
  <si>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</si>
  <si>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</si>
  <si>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</si>
  <si>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</si>
  <si>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</si>
  <si>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</si>
  <si>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</si>
  <si>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</si>
  <si>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</si>
  <si>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</si>
  <si>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</si>
  <si>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</si>
  <si>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</si>
  <si>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</si>
  <si>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</si>
  <si>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</si>
  <si>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</si>
  <si>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</si>
  <si>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</si>
  <si>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</si>
  <si>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</si>
  <si>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</si>
  <si>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</si>
  <si>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</si>
  <si>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</si>
  <si>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</si>
  <si>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</si>
  <si>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</si>
  <si>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</si>
  <si>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</si>
  <si>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</si>
  <si>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</si>
  <si>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</si>
  <si>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</si>
  <si>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</si>
  <si>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</si>
  <si>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</si>
  <si>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</si>
  <si>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</si>
  <si>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</si>
  <si>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</si>
  <si>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</si>
  <si>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</si>
  <si>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</si>
  <si>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</si>
  <si>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</si>
  <si>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</si>
  <si>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</si>
  <si>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</si>
  <si>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</si>
  <si>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</si>
  <si>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</si>
  <si>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</si>
  <si>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</si>
  <si>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</si>
  <si>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</si>
  <si>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</si>
  <si>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</si>
  <si>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</si>
  <si>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</si>
  <si>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</si>
  <si>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</si>
  <si>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</si>
  <si>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</si>
  <si>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</si>
  <si>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</si>
  <si>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</si>
  <si>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</si>
  <si>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</si>
  <si>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</si>
  <si>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</si>
  <si>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</si>
  <si>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</si>
  <si>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</si>
  <si>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</si>
  <si>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</si>
  <si>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</si>
  <si>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</si>
  <si>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</si>
  <si>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</si>
  <si>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</si>
  <si>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</si>
  <si>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</si>
  <si>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</si>
  <si>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</si>
  <si>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</si>
  <si>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</si>
  <si>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</si>
  <si>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</si>
  <si>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</si>
  <si>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</si>
  <si>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</si>
  <si>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</si>
  <si>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</si>
  <si>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</si>
  <si>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</si>
  <si>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</si>
  <si>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</si>
  <si>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</si>
  <si>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</si>
  <si>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</si>
  <si>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</si>
  <si>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</si>
  <si>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</si>
  <si>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</si>
  <si>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</si>
  <si>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</si>
  <si>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</si>
  <si>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</si>
  <si>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</si>
  <si>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</si>
  <si>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</si>
  <si>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</si>
  <si>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</si>
  <si>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</si>
  <si>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</si>
  <si>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</si>
  <si>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</si>
  <si>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</si>
  <si>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</si>
  <si>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</si>
  <si>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</si>
  <si>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</si>
  <si>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</si>
  <si>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</si>
  <si>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</si>
  <si>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</si>
  <si>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</si>
  <si>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</si>
  <si>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</si>
  <si>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</si>
  <si>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</si>
  <si>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</si>
  <si>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</si>
  <si>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</si>
  <si>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</si>
  <si>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</si>
  <si>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</si>
  <si>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</si>
  <si>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</si>
  <si>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</si>
  <si>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</si>
  <si>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</si>
  <si>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</si>
  <si>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</si>
  <si>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</si>
  <si>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</si>
  <si>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</si>
  <si>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</si>
  <si>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</si>
  <si>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</si>
  <si>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</si>
  <si>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</si>
  <si>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</si>
  <si>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</si>
  <si>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</si>
  <si>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</si>
  <si>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</si>
  <si>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</si>
  <si>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</si>
  <si>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</si>
  <si>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</si>
  <si>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</si>
  <si>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</si>
  <si>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</si>
  <si>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</si>
  <si>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</si>
  <si>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</si>
  <si>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</si>
  <si>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</si>
  <si>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</si>
  <si>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</si>
  <si>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</si>
  <si>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</si>
  <si>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</si>
  <si>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</si>
  <si>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</si>
  <si>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</si>
  <si>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</si>
  <si>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</si>
  <si>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</si>
  <si>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</si>
  <si>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</si>
  <si>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</si>
  <si>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</si>
  <si>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</si>
  <si>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</si>
  <si>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</si>
  <si>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</si>
  <si>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</si>
  <si>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</si>
  <si>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</si>
  <si>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</si>
  <si>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</si>
  <si>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</si>
  <si>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</si>
  <si>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</si>
  <si>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</si>
  <si>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</si>
  <si>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</si>
  <si>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</si>
  <si>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</si>
  <si>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</si>
  <si>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</si>
  <si>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</si>
  <si>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</si>
  <si>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</si>
  <si>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</si>
  <si>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</si>
  <si>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</si>
  <si>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</si>
  <si>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</si>
  <si>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</si>
  <si>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</si>
  <si>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</si>
  <si>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</si>
  <si>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</si>
  <si>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</si>
  <si>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</si>
  <si>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</si>
  <si>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</si>
  <si>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</si>
  <si>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</si>
  <si>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</si>
  <si>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</si>
  <si>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</si>
  <si>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</si>
  <si>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</si>
  <si>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</si>
  <si>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</si>
  <si>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</si>
  <si>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</si>
  <si>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</si>
  <si>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</si>
  <si>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</si>
  <si>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</si>
  <si>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</si>
  <si>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</si>
  <si>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</si>
  <si>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</si>
  <si>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</si>
  <si>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</si>
  <si>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</si>
  <si>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</si>
  <si>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</si>
  <si>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</si>
  <si>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</si>
  <si>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</si>
  <si>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</si>
  <si>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</si>
  <si>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</si>
  <si>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</si>
  <si>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</si>
  <si>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</si>
  <si>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</si>
  <si>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</si>
  <si>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</si>
  <si>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</si>
  <si>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</si>
  <si>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</si>
  <si>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</si>
  <si>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</si>
  <si>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</si>
  <si>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</si>
  <si>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</si>
  <si>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</si>
  <si>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</si>
  <si>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</si>
  <si>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</si>
  <si>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</si>
  <si>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</si>
  <si>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</si>
  <si>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</si>
  <si>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</si>
  <si>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</si>
  <si>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</si>
  <si>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</si>
  <si>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</si>
  <si>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</si>
  <si>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</si>
  <si>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</si>
  <si>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</si>
  <si>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</si>
  <si>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</si>
  <si>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</si>
  <si>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</si>
  <si>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</si>
  <si>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</si>
  <si>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</si>
  <si>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</si>
  <si>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</si>
  <si>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</si>
  <si>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</si>
  <si>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</si>
  <si>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</si>
  <si>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</si>
  <si>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</si>
  <si>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</si>
  <si>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</si>
  <si>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</si>
  <si>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</si>
  <si>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</si>
  <si>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</si>
  <si>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</si>
  <si>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</si>
  <si>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</si>
  <si>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</si>
  <si>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</si>
  <si>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</si>
  <si>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</si>
  <si>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</si>
  <si>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</si>
  <si>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</si>
  <si>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</si>
  <si>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</si>
  <si>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</si>
  <si>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</si>
  <si>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</si>
  <si>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</si>
  <si>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</si>
  <si>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</si>
  <si>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</si>
  <si>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</si>
  <si>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</si>
  <si>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</si>
  <si>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</si>
  <si>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</si>
  <si>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</si>
  <si>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</si>
  <si>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</si>
  <si>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</si>
  <si>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</si>
  <si>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</si>
  <si>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</si>
  <si>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</si>
  <si>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</si>
  <si>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</si>
  <si>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</si>
  <si>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</si>
  <si>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</si>
  <si>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</si>
  <si>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</si>
  <si>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</si>
  <si>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</si>
  <si>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</si>
  <si>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</si>
  <si>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</si>
  <si>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</si>
  <si>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</si>
  <si>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</si>
  <si>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</si>
  <si>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</si>
  <si>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</si>
  <si>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</si>
  <si>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</si>
  <si>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</si>
  <si>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</si>
  <si>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</si>
  <si>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</si>
  <si>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</si>
  <si>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</si>
  <si>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</si>
  <si>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</si>
  <si>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</si>
  <si>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</si>
  <si>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</si>
  <si>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</si>
  <si>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</si>
  <si>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</si>
  <si>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</si>
  <si>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</si>
  <si>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</si>
  <si>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</si>
  <si>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</si>
  <si>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</si>
  <si>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</si>
  <si>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</si>
  <si>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</si>
  <si>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</si>
  <si>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</si>
  <si>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</si>
  <si>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</si>
  <si>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</si>
  <si>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</si>
  <si>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</si>
  <si>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</si>
  <si>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</si>
  <si>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</si>
  <si>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</si>
  <si>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</si>
  <si>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</si>
  <si>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</si>
  <si>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</si>
  <si>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</si>
  <si>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</si>
  <si>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</si>
  <si>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</si>
  <si>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</si>
  <si>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</si>
  <si>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</si>
  <si>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</si>
  <si>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</si>
  <si>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</si>
  <si>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</si>
  <si>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</si>
  <si>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</si>
  <si>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</si>
  <si>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</si>
  <si>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</si>
  <si>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</si>
  <si>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</si>
  <si>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</si>
  <si>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</si>
  <si>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</si>
  <si>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</si>
  <si>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</si>
  <si>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</si>
  <si>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</si>
  <si>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</si>
  <si>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</si>
  <si>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</si>
  <si>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</si>
  <si>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</si>
  <si>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</si>
  <si>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</si>
  <si>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</si>
  <si>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</si>
  <si>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</si>
  <si>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</si>
  <si>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</si>
  <si>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</si>
  <si>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</si>
  <si>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</si>
  <si>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</si>
  <si>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</si>
  <si>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</si>
  <si>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</si>
  <si>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</si>
  <si>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</si>
  <si>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</si>
  <si>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</si>
  <si>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</si>
  <si>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</si>
  <si>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</si>
  <si>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</si>
  <si>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</si>
  <si>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</si>
  <si>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</si>
  <si>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</si>
  <si>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</si>
  <si>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</si>
  <si>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</si>
  <si>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</si>
  <si>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</si>
  <si>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</si>
  <si>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</si>
  <si>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</si>
  <si>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</si>
  <si>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</si>
  <si>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</si>
  <si>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</si>
  <si>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</si>
  <si>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</si>
  <si>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</si>
  <si>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</si>
  <si>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</si>
  <si>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</si>
  <si>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</si>
  <si>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</si>
  <si>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</si>
  <si>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</si>
  <si>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</si>
  <si>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</si>
  <si>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</si>
  <si>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</si>
  <si>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</si>
  <si>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</si>
  <si>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</si>
  <si>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</si>
  <si>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</si>
  <si>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</si>
  <si>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</si>
  <si>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</si>
  <si>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</si>
  <si>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</si>
  <si>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</si>
  <si>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</si>
  <si>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</si>
  <si>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</si>
  <si>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</si>
  <si>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</si>
  <si>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</si>
  <si>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</si>
  <si>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</si>
  <si>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</si>
  <si>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</si>
  <si>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</si>
  <si>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</si>
  <si>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</si>
  <si>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</si>
  <si>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</si>
  <si>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</si>
  <si>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</si>
  <si>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</si>
  <si>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</si>
  <si>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</si>
  <si>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</si>
  <si>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</si>
  <si>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</si>
  <si>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</si>
  <si>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</si>
  <si>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</si>
  <si>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</si>
  <si>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</si>
  <si>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</si>
  <si>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</si>
  <si>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</si>
  <si>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</si>
  <si>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</si>
  <si>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</si>
  <si>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</si>
  <si>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</si>
  <si>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</si>
  <si>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</si>
  <si>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</si>
  <si>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</si>
  <si>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</si>
  <si>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</si>
  <si>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</si>
  <si>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</si>
  <si>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</si>
  <si>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</si>
  <si>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</si>
  <si>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</si>
  <si>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</si>
  <si>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</si>
  <si>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</si>
  <si>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</si>
  <si>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</si>
  <si>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</si>
  <si>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</si>
  <si>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</si>
  <si>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</si>
  <si>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</si>
  <si>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</si>
  <si>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</si>
  <si>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</si>
  <si>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</si>
  <si>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</si>
  <si>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</si>
  <si>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</si>
  <si>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</si>
  <si>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</si>
  <si>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</si>
  <si>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</si>
  <si>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</si>
  <si>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</si>
  <si>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</si>
  <si>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</si>
  <si>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</si>
  <si>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</si>
  <si>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</si>
  <si>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</si>
  <si>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</si>
  <si>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</si>
  <si>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</si>
  <si>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</si>
  <si>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</si>
  <si>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</si>
  <si>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</si>
  <si>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</si>
  <si>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</si>
  <si>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</si>
  <si>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</si>
  <si>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</si>
  <si>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</si>
  <si>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</si>
  <si>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</si>
  <si>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</si>
  <si>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</si>
  <si>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</si>
  <si>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</si>
  <si>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</si>
  <si>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</si>
  <si>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</si>
  <si>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</si>
  <si>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</si>
  <si>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</si>
  <si>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</si>
  <si>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</si>
  <si>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</si>
  <si>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</si>
  <si>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</si>
  <si>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</si>
  <si>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</si>
  <si>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</si>
  <si>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</si>
  <si>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</si>
  <si>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</si>
  <si>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</si>
  <si>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</si>
  <si>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</si>
  <si>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</si>
  <si>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</si>
  <si>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</si>
  <si>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</si>
  <si>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</si>
  <si>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</si>
  <si>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</si>
  <si>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</si>
  <si>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</si>
  <si>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</si>
  <si>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</si>
  <si>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</si>
  <si>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</si>
  <si>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</si>
  <si>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</si>
  <si>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</si>
  <si>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</si>
  <si>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</si>
  <si>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</si>
  <si>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</si>
  <si>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</si>
  <si>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</si>
  <si>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</si>
  <si>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</si>
  <si>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</si>
  <si>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</si>
  <si>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</si>
  <si>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</si>
  <si>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</si>
  <si>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</si>
  <si>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</si>
  <si>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</si>
  <si>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</si>
  <si>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</si>
  <si>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</si>
  <si>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</si>
  <si>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</si>
  <si>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</si>
  <si>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</si>
  <si>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</si>
  <si>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</si>
  <si>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</si>
  <si>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</si>
  <si>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</si>
  <si>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</si>
  <si>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</si>
  <si>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</si>
  <si>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</si>
  <si>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</si>
  <si>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</si>
  <si>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</si>
  <si>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</si>
  <si>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</si>
  <si>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</si>
  <si>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</si>
  <si>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</si>
  <si>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</si>
  <si>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</si>
  <si>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</si>
  <si>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</si>
  <si>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</si>
  <si>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</si>
  <si>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</si>
  <si>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</si>
  <si>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</si>
  <si>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</si>
  <si>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</si>
  <si>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</si>
  <si>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</si>
  <si>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</si>
  <si>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</si>
  <si>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</si>
  <si>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</si>
  <si>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</si>
  <si>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</si>
  <si>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</si>
  <si>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</si>
  <si>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</si>
  <si>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</si>
  <si>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</si>
  <si>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</si>
  <si>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</si>
  <si>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</si>
  <si>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</si>
  <si>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</si>
  <si>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</si>
  <si>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</si>
  <si>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</si>
  <si>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</si>
  <si>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</si>
  <si>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</si>
  <si>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</si>
  <si>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</si>
  <si>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</si>
  <si>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</si>
  <si>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</si>
  <si>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</si>
  <si>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</si>
  <si>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</si>
  <si>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</si>
  <si>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</si>
  <si>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</si>
  <si>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</si>
  <si>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</si>
  <si>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</si>
  <si>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</si>
  <si>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</si>
  <si>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</si>
  <si>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</si>
  <si>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</si>
  <si>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</si>
  <si>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</si>
  <si>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</si>
  <si>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</si>
  <si>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</si>
  <si>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</si>
  <si>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</si>
  <si>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</si>
  <si>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</si>
  <si>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</si>
  <si>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</si>
  <si>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</si>
  <si>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</si>
  <si>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</si>
  <si>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</si>
  <si>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</si>
  <si>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</si>
  <si>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</si>
  <si>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</si>
  <si>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</si>
  <si>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</si>
  <si>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</si>
  <si>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</si>
  <si>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</si>
  <si>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</si>
  <si>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</si>
  <si>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</si>
  <si>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</si>
  <si>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</si>
  <si>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</si>
  <si>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</si>
  <si>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</si>
  <si>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</si>
  <si>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</si>
  <si>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</si>
  <si>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</si>
  <si>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</si>
  <si>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</si>
  <si>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</si>
  <si>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</si>
  <si>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</si>
  <si>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</si>
  <si>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</si>
  <si>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</si>
  <si>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</si>
  <si>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</si>
  <si>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</si>
  <si>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</si>
  <si>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</si>
  <si>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</si>
  <si>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</si>
  <si>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</si>
  <si>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</si>
  <si>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</si>
  <si>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</si>
  <si>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</si>
  <si>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</si>
  <si>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</si>
  <si>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</si>
  <si>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</si>
  <si>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</si>
  <si>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</si>
  <si>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</si>
  <si>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</si>
  <si>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</si>
  <si>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</si>
  <si>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</si>
  <si>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</si>
  <si>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</si>
  <si>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</si>
  <si>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</si>
  <si>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</si>
  <si>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</si>
  <si>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</si>
  <si>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</si>
  <si>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</si>
  <si>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</si>
  <si>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</si>
  <si>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</si>
  <si>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</si>
  <si>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</si>
  <si>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</si>
  <si>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</si>
  <si>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</si>
  <si>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</si>
  <si>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</si>
  <si>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</si>
  <si>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</si>
  <si>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</si>
  <si>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</si>
  <si>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</si>
  <si>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</si>
  <si>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</si>
  <si>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</si>
  <si>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</si>
  <si>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</si>
  <si>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</si>
  <si>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</si>
  <si>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</si>
  <si>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</si>
  <si>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</si>
  <si>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</si>
  <si>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</si>
  <si>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</si>
  <si>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</si>
  <si>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</si>
  <si>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</si>
  <si>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</si>
  <si>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</si>
  <si>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</si>
  <si>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</si>
  <si>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</si>
  <si>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</si>
  <si>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</si>
  <si>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</si>
  <si>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</si>
  <si>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</si>
  <si>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</si>
  <si>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</si>
  <si>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</si>
  <si>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</si>
  <si>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</si>
  <si>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</si>
  <si>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</si>
  <si>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</si>
  <si>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</si>
  <si>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</si>
  <si>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</si>
  <si>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</si>
  <si>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</si>
  <si>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</si>
  <si>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</si>
  <si>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</si>
  <si>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</si>
  <si>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</si>
  <si>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</si>
  <si>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</si>
  <si>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</si>
  <si>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</si>
  <si>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</si>
  <si>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</si>
  <si>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</si>
  <si>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</si>
  <si>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</si>
  <si>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</si>
  <si>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</si>
  <si>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</si>
  <si>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</si>
  <si>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</si>
  <si>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</si>
  <si>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</si>
  <si>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</si>
  <si>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</si>
  <si>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</si>
  <si>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</si>
  <si>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</si>
  <si>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</si>
  <si>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</si>
  <si>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</si>
  <si>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</si>
  <si>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</si>
  <si>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</si>
  <si>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</si>
  <si>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</si>
  <si>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</si>
  <si>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</si>
  <si>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</si>
  <si>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</si>
  <si>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</si>
  <si>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</si>
  <si>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</si>
  <si>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</si>
  <si>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</si>
  <si>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</si>
  <si>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</si>
  <si>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</si>
  <si>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</si>
  <si>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</si>
  <si>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</si>
  <si>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</si>
  <si>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</si>
  <si>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</si>
  <si>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</si>
  <si>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</si>
  <si>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</si>
  <si>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</si>
  <si>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</si>
  <si>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</si>
  <si>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</si>
  <si>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</si>
  <si>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</si>
  <si>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</si>
  <si>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</si>
  <si>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</si>
  <si>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</si>
  <si>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</si>
  <si>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</si>
  <si>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</si>
  <si>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</si>
  <si>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</si>
  <si>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</si>
  <si>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</si>
  <si>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</si>
  <si>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</si>
  <si>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</si>
  <si>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</si>
  <si>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</si>
  <si>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</si>
  <si>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</si>
  <si>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</si>
  <si>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</si>
  <si>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</si>
  <si>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</si>
  <si>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</si>
  <si>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</si>
  <si>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</si>
  <si>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</si>
  <si>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</si>
  <si>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</si>
  <si>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</si>
  <si>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</si>
  <si>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</si>
  <si>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</si>
  <si>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</si>
  <si>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</si>
  <si>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</si>
  <si>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</si>
  <si>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</si>
  <si>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</si>
  <si>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</si>
  <si>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</si>
  <si>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</si>
  <si>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</si>
  <si>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</si>
  <si>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</si>
  <si>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</si>
  <si>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</si>
  <si>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</si>
  <si>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</si>
  <si>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</si>
  <si>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</si>
  <si>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</si>
  <si>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</si>
  <si>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</si>
  <si>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</si>
  <si>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</si>
  <si>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</si>
  <si>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</si>
  <si>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</si>
  <si>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</si>
  <si>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</si>
  <si>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</si>
  <si>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</si>
  <si>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</si>
  <si>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</si>
  <si>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</si>
  <si>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</si>
  <si>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</si>
  <si>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</si>
  <si>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</si>
  <si>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</si>
  <si>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</si>
  <si>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</si>
  <si>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</si>
  <si>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</si>
  <si>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</si>
  <si>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</si>
  <si>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</si>
  <si>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</si>
  <si>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</si>
  <si>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</si>
  <si>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</si>
  <si>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</si>
  <si>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</si>
  <si>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</si>
  <si>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</si>
  <si>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</si>
  <si>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</si>
  <si>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</si>
  <si>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</si>
  <si>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</si>
  <si>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</si>
  <si>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</si>
  <si>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</si>
  <si>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</si>
  <si>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</si>
  <si>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</si>
  <si>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</si>
  <si>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</si>
  <si>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</si>
  <si>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</si>
  <si>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</si>
  <si>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</si>
  <si>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</si>
  <si>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</si>
  <si>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</si>
  <si>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</si>
  <si>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</si>
  <si>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</si>
  <si>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</si>
  <si>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</si>
  <si>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</si>
  <si>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</si>
  <si>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</si>
  <si>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</si>
  <si>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</si>
  <si>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</si>
  <si>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</si>
  <si>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</si>
  <si>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</si>
  <si>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</si>
  <si>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</si>
  <si>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</si>
  <si>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</si>
  <si>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</si>
  <si>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</si>
  <si>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</si>
  <si>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</si>
  <si>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</si>
  <si>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</si>
  <si>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</si>
  <si>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</si>
  <si>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</si>
  <si>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</si>
  <si>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</si>
  <si>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</si>
  <si>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</si>
  <si>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</si>
  <si>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</si>
  <si>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</si>
  <si>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</si>
  <si>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</si>
  <si>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</si>
  <si>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</si>
  <si>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</si>
  <si>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</si>
  <si>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</si>
  <si>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</si>
  <si>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</si>
  <si>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</si>
  <si>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</si>
  <si>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</si>
  <si>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</si>
  <si>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</si>
  <si>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</si>
  <si>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</si>
  <si>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</si>
  <si>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</si>
  <si>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</si>
  <si>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</si>
  <si>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</si>
  <si>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</si>
  <si>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</si>
  <si>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</si>
  <si>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</si>
  <si>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</si>
  <si>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</si>
  <si>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</si>
  <si>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</si>
  <si>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</si>
  <si>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</si>
  <si>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</si>
  <si>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</si>
  <si>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</si>
  <si>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</si>
  <si>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</si>
  <si>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</si>
  <si>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</si>
  <si>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</si>
  <si>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</si>
  <si>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</si>
  <si>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</si>
  <si>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</si>
  <si>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</si>
  <si>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</si>
  <si>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</si>
  <si>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</si>
  <si>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</si>
  <si>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</si>
  <si>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</si>
  <si>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</si>
  <si>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</si>
  <si>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</si>
  <si>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</si>
  <si>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</si>
  <si>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</si>
  <si>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</si>
  <si>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</si>
  <si>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</si>
  <si>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</si>
  <si>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</si>
  <si>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</si>
  <si>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</si>
  <si>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</si>
  <si>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</si>
  <si>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</si>
  <si>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</si>
  <si>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</si>
  <si>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</si>
  <si>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</si>
  <si>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</si>
  <si>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</si>
  <si>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</si>
  <si>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</si>
  <si>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</si>
  <si>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</si>
  <si>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</si>
  <si>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</si>
  <si>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</si>
  <si>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</si>
  <si>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</si>
  <si>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</si>
  <si>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</si>
  <si>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</si>
  <si>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</si>
  <si>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</si>
  <si>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</si>
  <si>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</si>
  <si>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</si>
  <si>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</si>
  <si>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</si>
  <si>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</si>
  <si>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</si>
  <si>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</si>
  <si>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</si>
  <si>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</si>
  <si>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</si>
  <si>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</si>
  <si>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</si>
  <si>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</si>
  <si>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</si>
  <si>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</si>
  <si>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</si>
  <si>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</si>
  <si>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</si>
  <si>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</si>
  <si>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</si>
  <si>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</si>
  <si>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</si>
  <si>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</si>
  <si>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</si>
  <si>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</si>
  <si>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</si>
  <si>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</si>
  <si>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</si>
  <si>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</si>
  <si>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</si>
  <si>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</si>
  <si>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</si>
  <si>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</si>
  <si>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</si>
  <si>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</si>
  <si>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</si>
  <si>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</si>
  <si>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</si>
  <si>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</si>
  <si>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</si>
  <si>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</si>
  <si>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</si>
  <si>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</si>
  <si>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</si>
  <si>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</si>
  <si>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</si>
  <si>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</si>
  <si>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</si>
  <si>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</si>
  <si>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</si>
  <si>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</si>
  <si>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</si>
  <si>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</si>
  <si>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</si>
  <si>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</si>
  <si>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</si>
  <si>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</si>
  <si>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</si>
  <si>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</si>
  <si>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</si>
  <si>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</si>
  <si>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</si>
  <si>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</si>
  <si>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</si>
  <si>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</si>
  <si>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</si>
  <si>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</si>
  <si>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</si>
  <si>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</si>
  <si>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</si>
  <si>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</si>
  <si>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</si>
  <si>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</si>
  <si>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</si>
  <si>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</si>
  <si>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</si>
  <si>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</si>
  <si>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</si>
  <si>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</si>
  <si>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</si>
  <si>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</si>
  <si>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</si>
  <si>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</si>
  <si>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</si>
  <si>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</si>
  <si>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</si>
  <si>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</si>
  <si>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</si>
  <si>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</si>
  <si>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</si>
  <si>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</si>
  <si>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</si>
  <si>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</si>
  <si>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</si>
  <si>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</si>
  <si>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</si>
  <si>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</si>
  <si>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</si>
  <si>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</si>
  <si>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</si>
  <si>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</si>
  <si>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</si>
  <si>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</si>
  <si>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</si>
  <si>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</si>
  <si>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</si>
  <si>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</si>
  <si>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</si>
  <si>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</si>
  <si>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</si>
  <si>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</si>
  <si>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</si>
  <si>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</si>
  <si>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</si>
  <si>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</si>
  <si>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</si>
  <si>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</si>
  <si>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</si>
  <si>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</si>
  <si>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</si>
  <si>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</si>
  <si>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</si>
  <si>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</si>
  <si>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</si>
  <si>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</si>
  <si>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</si>
  <si>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</si>
  <si>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</si>
  <si>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</si>
  <si>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</si>
  <si>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</si>
  <si>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</si>
  <si>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</si>
  <si>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</si>
  <si>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</si>
  <si>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</si>
  <si>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</si>
  <si>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</si>
  <si>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</si>
  <si>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</si>
  <si>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</si>
  <si>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</si>
  <si>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</si>
  <si>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</si>
  <si>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</si>
  <si>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</si>
  <si>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</si>
  <si>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</si>
  <si>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</si>
  <si>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</si>
  <si>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</si>
  <si>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</si>
  <si>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</si>
  <si>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</si>
  <si>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</si>
  <si>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</si>
  <si>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</si>
  <si>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</si>
  <si>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</si>
  <si>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</si>
  <si>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</si>
  <si>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</si>
  <si>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</si>
  <si>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</si>
  <si>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</si>
  <si>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</si>
  <si>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</si>
  <si>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</si>
  <si>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</si>
  <si>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</si>
  <si>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</si>
  <si>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</si>
  <si>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</si>
  <si>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</si>
  <si>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</si>
  <si>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</si>
  <si>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</si>
  <si>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</si>
  <si>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</si>
  <si>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</si>
  <si>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</si>
  <si>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</si>
  <si>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</si>
  <si>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</si>
  <si>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</si>
  <si>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</si>
  <si>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</si>
  <si>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</si>
  <si>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</si>
  <si>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</si>
  <si>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</si>
  <si>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</si>
  <si>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</si>
  <si>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</si>
  <si>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</si>
  <si>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</si>
  <si>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</si>
  <si>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</si>
  <si>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</si>
  <si>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</si>
  <si>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</si>
  <si>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</si>
  <si>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</si>
  <si>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</si>
  <si>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</si>
  <si>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</si>
  <si>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</si>
  <si>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</si>
  <si>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</si>
  <si>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</si>
  <si>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</si>
  <si>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</si>
  <si>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</si>
  <si>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</si>
  <si>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</si>
  <si>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</si>
  <si>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</si>
  <si>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</si>
  <si>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</si>
  <si>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</si>
  <si>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</si>
  <si>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</si>
  <si>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</si>
  <si>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</si>
  <si>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</si>
  <si>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</si>
  <si>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</si>
  <si>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</si>
  <si>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</si>
  <si>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</si>
  <si>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</si>
  <si>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</si>
  <si>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</si>
  <si>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</si>
  <si>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</si>
  <si>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</si>
  <si>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</si>
  <si>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</si>
  <si>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</si>
  <si>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</si>
  <si>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</si>
  <si>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</si>
  <si>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</si>
  <si>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</si>
  <si>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</si>
  <si>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</si>
  <si>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</si>
  <si>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</si>
  <si>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</si>
  <si>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</si>
  <si>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</si>
  <si>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</si>
  <si>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</si>
  <si>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</si>
  <si>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</si>
  <si>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</si>
  <si>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</si>
  <si>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</si>
  <si>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</si>
  <si>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</si>
  <si>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</si>
  <si>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</si>
  <si>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</si>
  <si>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</si>
  <si>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</si>
  <si>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</si>
  <si>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</si>
  <si>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</si>
  <si>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</si>
  <si>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</si>
  <si>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</si>
  <si>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</si>
  <si>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</si>
  <si>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</si>
  <si>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</si>
  <si>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</si>
  <si>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</si>
  <si>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</si>
  <si>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</si>
  <si>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</si>
  <si>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</si>
  <si>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</si>
  <si>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</si>
  <si>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</si>
  <si>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</si>
  <si>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</si>
  <si>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</si>
  <si>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</si>
  <si>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</si>
  <si>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</si>
  <si>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</si>
  <si>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</si>
  <si>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</si>
  <si>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</si>
  <si>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</si>
  <si>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</si>
  <si>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</si>
  <si>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</si>
  <si>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</si>
  <si>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</si>
  <si>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</si>
  <si>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</si>
  <si>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</si>
  <si>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</si>
  <si>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</si>
  <si>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</si>
  <si>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</si>
  <si>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</si>
  <si>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</si>
  <si>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</si>
  <si>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</si>
  <si>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</si>
  <si>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</si>
  <si>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</si>
  <si>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</si>
  <si>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</si>
  <si>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</si>
  <si>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</si>
  <si>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</si>
  <si>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</si>
  <si>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</si>
  <si>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</si>
  <si>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</si>
  <si>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</si>
  <si>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</si>
  <si>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</si>
  <si>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</si>
  <si>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</si>
  <si>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</si>
  <si>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</si>
  <si>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</si>
  <si>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</si>
  <si>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</si>
  <si>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</si>
  <si>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</si>
  <si>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</si>
  <si>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</si>
  <si>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</si>
  <si>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</si>
  <si>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</si>
  <si>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</si>
  <si>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</si>
  <si>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</si>
  <si>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</si>
  <si>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</si>
  <si>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</si>
  <si>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</si>
  <si>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</si>
  <si>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</si>
  <si>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</si>
  <si>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</si>
  <si>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</si>
  <si>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</si>
  <si>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</si>
  <si>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</si>
  <si>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</si>
  <si>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</si>
  <si>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</si>
  <si>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</si>
  <si>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</si>
  <si>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</si>
  <si>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</si>
  <si>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</si>
  <si>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</si>
  <si>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</si>
  <si>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</si>
  <si>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</si>
  <si>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</si>
  <si>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</si>
  <si>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</si>
  <si>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</si>
  <si>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</si>
  <si>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</si>
  <si>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</si>
  <si>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</si>
  <si>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</si>
  <si>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</si>
  <si>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</si>
  <si>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</si>
  <si>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</si>
  <si>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</si>
  <si>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</si>
  <si>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</si>
  <si>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</si>
  <si>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</si>
  <si>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</si>
  <si>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</si>
  <si>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</si>
  <si>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</si>
  <si>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</si>
  <si>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</si>
  <si>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</si>
  <si>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</si>
  <si>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</si>
  <si>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</si>
  <si>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</si>
  <si>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</si>
  <si>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</si>
  <si>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</si>
  <si>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</si>
  <si>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</si>
  <si>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</si>
  <si>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</si>
  <si>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</si>
  <si>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</si>
  <si>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</si>
  <si>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</si>
  <si>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</si>
  <si>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</si>
  <si>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</si>
  <si>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</si>
  <si>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</si>
  <si>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</si>
  <si>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</si>
  <si>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</si>
  <si>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</si>
  <si>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</si>
  <si>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</si>
  <si>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</si>
  <si>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</si>
  <si>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</si>
  <si>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</si>
  <si>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</si>
  <si>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</si>
  <si>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</si>
  <si>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</si>
  <si>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</si>
  <si>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</si>
  <si>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</si>
  <si>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</si>
  <si>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</si>
  <si>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</si>
  <si>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</si>
  <si>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</si>
  <si>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</si>
  <si>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</si>
  <si>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</si>
  <si>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</si>
  <si>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</si>
  <si>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</si>
  <si>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</si>
  <si>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</si>
  <si>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</si>
  <si>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</si>
  <si>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</si>
  <si>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</si>
  <si>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</si>
  <si>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</si>
  <si>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</si>
  <si>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</si>
  <si>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</si>
  <si>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</si>
  <si>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</si>
  <si>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</si>
  <si>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</si>
  <si>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</si>
  <si>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</si>
  <si>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</si>
  <si>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</si>
  <si>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</si>
  <si>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</si>
  <si>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</si>
  <si>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</si>
  <si>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</si>
  <si>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</si>
  <si>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</si>
  <si>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</si>
  <si>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</si>
  <si>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</si>
  <si>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</si>
  <si>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</si>
  <si>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</si>
  <si>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</si>
  <si>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</si>
  <si>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</si>
  <si>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</si>
  <si>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</si>
  <si>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</si>
  <si>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</si>
  <si>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</si>
  <si>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</si>
  <si>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</si>
  <si>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</si>
  <si>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</si>
  <si>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</si>
  <si>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</si>
  <si>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</si>
  <si>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</si>
  <si>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</si>
  <si>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</si>
  <si>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</si>
  <si>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</si>
  <si>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</si>
  <si>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</si>
  <si>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</si>
  <si>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</si>
  <si>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</si>
  <si>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</si>
  <si>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</si>
  <si>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</si>
  <si>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</si>
  <si>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</si>
  <si>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</si>
  <si>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</si>
  <si>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</si>
  <si>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</si>
  <si>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</si>
  <si>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</si>
  <si>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</si>
  <si>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</si>
  <si>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</si>
  <si>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</si>
  <si>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</si>
  <si>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</si>
  <si>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</si>
  <si>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</si>
  <si>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</si>
  <si>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</si>
  <si>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</si>
  <si>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</si>
  <si>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</si>
  <si>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</si>
  <si>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</si>
  <si>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</si>
  <si>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</si>
  <si>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</si>
  <si>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</si>
  <si>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</si>
  <si>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</si>
  <si>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</si>
  <si>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</si>
  <si>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</si>
  <si>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</si>
  <si>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</si>
  <si>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</si>
  <si>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</si>
  <si>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</si>
  <si>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</si>
  <si>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</si>
  <si>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</si>
  <si>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</si>
  <si>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</si>
  <si>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</si>
  <si>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</si>
  <si>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</si>
  <si>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</si>
  <si>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</si>
  <si>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</si>
  <si>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</si>
  <si>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</si>
  <si>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</si>
  <si>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</si>
  <si>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</si>
  <si>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</si>
  <si>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</si>
  <si>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</si>
  <si>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</si>
  <si>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</si>
  <si>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</si>
  <si>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</si>
  <si>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</si>
  <si>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</si>
  <si>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</si>
  <si>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</si>
  <si>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</si>
  <si>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</si>
  <si>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</si>
  <si>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</si>
  <si>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</si>
  <si>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</si>
  <si>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</si>
  <si>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</si>
  <si>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</si>
  <si>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</si>
  <si>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</si>
  <si>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</si>
  <si>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</si>
  <si>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</si>
  <si>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</si>
  <si>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</si>
  <si>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</si>
  <si>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</si>
  <si>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</si>
  <si>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</si>
  <si>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</si>
  <si>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</si>
  <si>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</si>
  <si>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</si>
  <si>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</si>
  <si>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</si>
  <si>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</si>
  <si>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</si>
  <si>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</si>
  <si>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</si>
  <si>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</si>
  <si>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</si>
  <si>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</si>
  <si>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</si>
  <si>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</si>
  <si>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</si>
  <si>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</si>
  <si>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</si>
  <si>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</si>
  <si>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</si>
  <si>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</si>
  <si>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</si>
  <si>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</si>
  <si>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</si>
  <si>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</si>
  <si>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</si>
  <si>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</si>
  <si>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</si>
  <si>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</si>
  <si>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</si>
  <si>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</si>
  <si>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</si>
  <si>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</si>
  <si>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</si>
  <si>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</si>
  <si>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</si>
  <si>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</si>
  <si>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</si>
  <si>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</si>
  <si>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</si>
  <si>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</si>
  <si>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</si>
  <si>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</si>
  <si>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</si>
  <si>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</si>
  <si>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</si>
  <si>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</si>
  <si>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</si>
  <si>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</si>
  <si>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</si>
  <si>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</si>
  <si>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</si>
  <si>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</si>
  <si>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</si>
  <si>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</si>
  <si>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</si>
  <si>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</si>
  <si>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</si>
  <si>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</si>
  <si>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</si>
  <si>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</si>
  <si>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</si>
  <si>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</si>
  <si>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</si>
  <si>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</si>
  <si>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</si>
  <si>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</si>
  <si>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</si>
  <si>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</si>
  <si>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</si>
  <si>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</si>
  <si>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</si>
  <si>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</si>
  <si>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</si>
  <si>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</si>
  <si>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</si>
  <si>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</si>
  <si>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</si>
  <si>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</si>
  <si>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</si>
  <si>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</si>
  <si>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</si>
  <si>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</si>
  <si>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</si>
  <si>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</si>
  <si>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</si>
  <si>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</si>
  <si>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</si>
  <si>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</si>
  <si>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</si>
  <si>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</si>
  <si>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</si>
  <si>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</si>
  <si>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</si>
  <si>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</si>
  <si>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</si>
  <si>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</si>
  <si>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</si>
  <si>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</si>
  <si>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</si>
  <si>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</si>
  <si>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</si>
  <si>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</si>
  <si>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</si>
  <si>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</si>
  <si>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</si>
  <si>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</si>
  <si>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</si>
  <si>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</si>
  <si>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</si>
  <si>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</si>
  <si>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</si>
  <si>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</si>
  <si>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</si>
  <si>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</si>
  <si>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</si>
  <si>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</si>
  <si>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</si>
  <si>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</si>
  <si>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</si>
  <si>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</si>
  <si>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</si>
  <si>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</si>
  <si>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</si>
  <si>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</si>
  <si>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</si>
  <si>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</si>
  <si>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</si>
  <si>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</si>
  <si>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</si>
  <si>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</si>
  <si>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</si>
  <si>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</si>
  <si>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</si>
  <si>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</si>
  <si>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</si>
  <si>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</si>
  <si>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</si>
  <si>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</si>
  <si>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</si>
  <si>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</si>
  <si>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</si>
  <si>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</si>
  <si>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</si>
  <si>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</si>
  <si>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</si>
  <si>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</si>
  <si>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</si>
  <si>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</si>
  <si>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</si>
  <si>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</si>
  <si>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</si>
  <si>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</si>
  <si>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</si>
  <si>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</si>
  <si>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</si>
  <si>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</si>
  <si>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</si>
  <si>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</si>
  <si>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</si>
  <si>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</si>
  <si>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</si>
  <si>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</si>
  <si>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</si>
  <si>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</si>
  <si>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</si>
  <si>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</si>
  <si>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</si>
  <si>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</si>
  <si>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</si>
  <si>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</si>
  <si>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</si>
  <si>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</si>
  <si>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</si>
  <si>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</si>
  <si>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</si>
  <si>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</si>
  <si>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</si>
  <si>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</si>
  <si>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</si>
  <si>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</si>
  <si>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</si>
  <si>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</si>
  <si>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</si>
  <si>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</si>
  <si>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</si>
  <si>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</si>
  <si>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</si>
  <si>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</si>
  <si>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</si>
  <si>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</si>
  <si>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</si>
  <si>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</si>
  <si>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</si>
  <si>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</si>
  <si>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</si>
  <si>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</si>
  <si>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</si>
  <si>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</si>
  <si>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</si>
  <si>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</si>
  <si>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</si>
  <si>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</si>
  <si>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</si>
  <si>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</si>
  <si>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</si>
  <si>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</si>
  <si>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</si>
  <si>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</si>
  <si>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</si>
  <si>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</si>
  <si>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</si>
  <si>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</si>
  <si>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</si>
  <si>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</si>
  <si>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</si>
  <si>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</si>
  <si>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</si>
  <si>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</si>
  <si>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</si>
  <si>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</si>
  <si>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</si>
  <si>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</si>
  <si>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</si>
  <si>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</si>
  <si>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</si>
  <si>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</si>
  <si>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</si>
  <si>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</si>
  <si>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</si>
  <si>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</si>
  <si>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</si>
  <si>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</si>
  <si>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</si>
  <si>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</si>
  <si>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</si>
  <si>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</si>
  <si>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</si>
  <si>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</si>
  <si>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</si>
  <si>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</si>
  <si>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</si>
  <si>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</si>
  <si>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</si>
  <si>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</si>
  <si>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</si>
  <si>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</si>
  <si>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</si>
  <si>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</si>
  <si>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</si>
  <si>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</si>
  <si>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</si>
  <si>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</si>
  <si>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</si>
  <si>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</si>
  <si>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</si>
  <si>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</si>
  <si>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</si>
  <si>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</si>
  <si>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</si>
  <si>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</si>
  <si>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</si>
  <si>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</si>
  <si>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</si>
  <si>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</si>
  <si>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</si>
  <si>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</si>
  <si>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</si>
  <si>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</si>
  <si>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</si>
  <si>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</si>
  <si>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</si>
  <si>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</si>
  <si>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</si>
  <si>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</si>
  <si>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</si>
  <si>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</si>
  <si>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</si>
  <si>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</si>
  <si>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</si>
  <si>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</si>
  <si>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</si>
  <si>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</si>
  <si>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</si>
  <si>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</si>
  <si>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</si>
  <si>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</si>
  <si>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</si>
  <si>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</si>
  <si>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</si>
  <si>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</si>
  <si>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</si>
  <si>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</si>
  <si>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</si>
  <si>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</si>
  <si>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</si>
  <si>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</si>
  <si>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</si>
  <si>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</si>
  <si>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</si>
  <si>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</si>
  <si>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</si>
  <si>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</si>
  <si>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</si>
  <si>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</si>
  <si>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</si>
  <si>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</si>
  <si>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</si>
  <si>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</si>
  <si>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</si>
  <si>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</si>
  <si>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</si>
  <si>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</si>
  <si>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</si>
  <si>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</si>
  <si>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</si>
  <si>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</si>
  <si>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</si>
  <si>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</si>
  <si>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</si>
  <si>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</si>
  <si>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</si>
  <si>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</si>
  <si>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</si>
  <si>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</si>
  <si>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</si>
  <si>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</si>
  <si>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</si>
  <si>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</si>
  <si>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</si>
  <si>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</si>
  <si>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</si>
  <si>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</si>
  <si>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</si>
  <si>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</si>
  <si>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</si>
  <si>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</si>
  <si>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</si>
  <si>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</si>
  <si>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</si>
  <si>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</si>
  <si>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</si>
  <si>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</si>
  <si>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</si>
  <si>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</si>
  <si>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</si>
  <si>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</si>
  <si>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</si>
  <si>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</si>
  <si>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</si>
  <si>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</si>
  <si>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</si>
  <si>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</si>
  <si>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</si>
  <si>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</si>
  <si>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</si>
  <si>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</si>
  <si>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</si>
  <si>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</si>
  <si>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</si>
  <si>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</si>
  <si>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</si>
  <si>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</si>
  <si>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</si>
  <si>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</si>
  <si>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</si>
  <si>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</si>
  <si>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</si>
  <si>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</si>
  <si>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</si>
  <si>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</si>
  <si>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</si>
  <si>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</si>
  <si>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</si>
  <si>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</si>
  <si>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</si>
  <si>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</si>
  <si>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</si>
  <si>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</si>
  <si>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</si>
  <si>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</si>
  <si>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</si>
  <si>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</si>
  <si>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</si>
  <si>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</si>
  <si>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</si>
  <si>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</si>
  <si>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</si>
  <si>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</si>
  <si>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</si>
  <si>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</si>
  <si>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</si>
  <si>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</si>
  <si>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</si>
  <si>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</si>
  <si>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</si>
  <si>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</si>
  <si>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</si>
  <si>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</si>
  <si>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</si>
  <si>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</si>
  <si>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</si>
  <si>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</si>
  <si>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</si>
  <si>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</si>
  <si>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</si>
  <si>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</si>
  <si>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</si>
  <si>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</si>
  <si>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</si>
  <si>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</si>
  <si>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</si>
  <si>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</si>
  <si>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</si>
  <si>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</si>
  <si>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</si>
  <si>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</si>
  <si>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</si>
  <si>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</si>
  <si>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</si>
  <si>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</si>
  <si>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</si>
  <si>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</si>
  <si>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</si>
  <si>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</si>
  <si>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</si>
  <si>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</si>
  <si>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</si>
  <si>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</si>
  <si>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</si>
  <si>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</si>
  <si>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</si>
  <si>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</si>
  <si>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</si>
  <si>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</si>
  <si>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</si>
  <si>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</si>
  <si>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</si>
  <si>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</si>
  <si>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</si>
  <si>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</si>
  <si>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</si>
  <si>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</si>
  <si>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</si>
  <si>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</si>
  <si>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</si>
  <si>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</si>
  <si>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</si>
  <si>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</si>
  <si>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</si>
  <si>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</si>
  <si>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</si>
  <si>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</si>
  <si>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</si>
  <si>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</si>
  <si>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</si>
  <si>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</si>
  <si>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</si>
  <si>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</si>
  <si>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</si>
  <si>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</si>
  <si>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</si>
  <si>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</si>
  <si>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</si>
  <si>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</si>
  <si>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</si>
  <si>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</si>
  <si>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</si>
  <si>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</si>
  <si>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</si>
  <si>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</si>
  <si>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</si>
  <si>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</si>
  <si>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</si>
  <si>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</si>
  <si>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</si>
  <si>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</si>
  <si>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</si>
  <si>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</si>
  <si>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</si>
  <si>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</si>
  <si>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</si>
  <si>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</si>
  <si>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</si>
  <si>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</si>
  <si>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</si>
  <si>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</si>
  <si>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</si>
  <si>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</si>
  <si>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</si>
  <si>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</si>
  <si>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</si>
  <si>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</si>
  <si>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</si>
  <si>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</si>
  <si>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</si>
  <si>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</si>
  <si>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</si>
  <si>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</si>
  <si>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</si>
  <si>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</si>
  <si>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</si>
  <si>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</si>
  <si>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</si>
  <si>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</si>
  <si>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</si>
  <si>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</si>
  <si>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</si>
  <si>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</si>
  <si>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</si>
  <si>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</si>
  <si>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</si>
  <si>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</si>
  <si>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</si>
  <si>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</si>
  <si>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</si>
  <si>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</si>
  <si>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</si>
  <si>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</si>
  <si>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</si>
  <si>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</si>
  <si>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</si>
  <si>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</si>
  <si>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</si>
  <si>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</si>
  <si>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</si>
  <si>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</si>
  <si>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</si>
  <si>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</si>
  <si>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</si>
  <si>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</si>
  <si>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</si>
  <si>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</si>
  <si>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</si>
  <si>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</si>
  <si>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</si>
  <si>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</si>
  <si>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</si>
  <si>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</si>
  <si>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</si>
  <si>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</si>
  <si>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</si>
  <si>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</si>
  <si>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</si>
  <si>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</si>
  <si>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</si>
  <si>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</si>
  <si>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</si>
  <si>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</si>
  <si>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</si>
  <si>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</si>
  <si>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</si>
  <si>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</si>
  <si>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</si>
  <si>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</si>
  <si>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</si>
  <si>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</si>
  <si>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</si>
  <si>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</si>
  <si>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</si>
  <si>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</si>
  <si>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</si>
  <si>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</si>
  <si>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</si>
  <si>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</si>
  <si>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</si>
  <si>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</si>
  <si>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</si>
  <si>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</si>
  <si>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</si>
  <si>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</si>
  <si>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</si>
  <si>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</si>
  <si>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</si>
  <si>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</si>
  <si>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</si>
  <si>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</si>
  <si>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</si>
  <si>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</si>
  <si>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</si>
  <si>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</si>
  <si>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</si>
  <si>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</si>
  <si>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</si>
  <si>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</si>
  <si>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</si>
  <si>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</si>
  <si>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</si>
  <si>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</si>
  <si>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</si>
  <si>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</si>
  <si>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</si>
  <si>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</si>
  <si>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</si>
  <si>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</si>
  <si>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</si>
  <si>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</si>
  <si>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</si>
  <si>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</si>
  <si>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</si>
  <si>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</si>
  <si>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</si>
  <si>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</si>
  <si>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</si>
  <si>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</si>
  <si>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</si>
  <si>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</si>
  <si>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</si>
  <si>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</si>
  <si>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</si>
  <si>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</si>
  <si>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</si>
  <si>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</si>
  <si>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</si>
  <si>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</si>
  <si>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</si>
  <si>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</si>
  <si>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</si>
  <si>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</si>
  <si>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</si>
  <si>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</si>
  <si>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</si>
  <si>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</si>
  <si>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</si>
  <si>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</si>
  <si>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</si>
  <si>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</si>
  <si>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</si>
  <si>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</si>
  <si>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</si>
  <si>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</si>
  <si>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</si>
  <si>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</si>
  <si>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</si>
  <si>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</si>
  <si>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</si>
  <si>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</si>
  <si>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</si>
  <si>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</si>
  <si>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</si>
  <si>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</si>
  <si>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</si>
  <si>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</si>
  <si>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</si>
  <si>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</si>
  <si>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</si>
  <si>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</si>
  <si>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</si>
  <si>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</si>
  <si>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</si>
  <si>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</si>
  <si>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</si>
  <si>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</si>
  <si>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</si>
  <si>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</si>
  <si>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</si>
  <si>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</si>
  <si>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</si>
  <si>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</si>
  <si>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</si>
  <si>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</si>
  <si>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</si>
  <si>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</si>
  <si>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</si>
  <si>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</si>
  <si>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</si>
  <si>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</si>
  <si>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</si>
  <si>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</si>
  <si>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</si>
  <si>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</si>
  <si>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</si>
  <si>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</si>
  <si>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</si>
  <si>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</si>
  <si>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</si>
  <si>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</si>
  <si>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</si>
  <si>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</si>
  <si>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</si>
  <si>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</si>
  <si>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</si>
  <si>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</si>
  <si>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</si>
  <si>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</si>
  <si>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</si>
  <si>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</si>
  <si>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</si>
  <si>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</si>
  <si>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</si>
  <si>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</si>
  <si>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</si>
  <si>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</si>
  <si>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</si>
  <si>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</si>
  <si>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</si>
  <si>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</si>
  <si>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</si>
  <si>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</si>
  <si>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</si>
  <si>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</si>
  <si>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</si>
  <si>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</si>
  <si>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</si>
  <si>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</si>
  <si>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</si>
  <si>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</si>
  <si>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</si>
  <si>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</si>
  <si>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</si>
  <si>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</si>
  <si>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</si>
  <si>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</si>
  <si>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</si>
  <si>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</si>
  <si>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</si>
  <si>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</si>
  <si>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</si>
  <si>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</si>
  <si>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</si>
  <si>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</si>
  <si>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</si>
  <si>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</si>
  <si>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</si>
  <si>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</si>
  <si>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</si>
  <si>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</si>
  <si>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</si>
  <si>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</si>
  <si>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</si>
  <si>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</si>
  <si>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</si>
  <si>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</si>
  <si>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</si>
  <si>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</si>
  <si>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</si>
  <si>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</si>
  <si>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</si>
  <si>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</si>
  <si>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</si>
  <si>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</si>
  <si>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</si>
  <si>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</si>
  <si>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</si>
  <si>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</si>
  <si>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</si>
  <si>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</si>
  <si>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</si>
  <si>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</si>
  <si>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</si>
  <si>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</si>
  <si>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</si>
  <si>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</si>
  <si>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</si>
  <si>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</si>
  <si>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</si>
  <si>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</si>
  <si>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</si>
  <si>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</si>
  <si>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</si>
  <si>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</si>
  <si>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</si>
  <si>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</si>
  <si>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</si>
  <si>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</si>
  <si>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</si>
  <si>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</si>
  <si>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</si>
  <si>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</si>
  <si>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</si>
  <si>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</si>
  <si>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</si>
  <si>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</si>
  <si>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</si>
  <si>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</si>
  <si>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</si>
  <si>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</si>
  <si>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</si>
  <si>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</si>
  <si>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</si>
  <si>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</si>
  <si>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</si>
  <si>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</si>
  <si>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</si>
  <si>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</si>
  <si>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</si>
  <si>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</si>
  <si>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</si>
  <si>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</si>
  <si>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</si>
  <si>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</si>
  <si>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</si>
  <si>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</si>
  <si>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</si>
  <si>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</si>
  <si>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</si>
  <si>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</si>
  <si>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</si>
  <si>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</si>
  <si>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</si>
  <si>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</si>
  <si>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</si>
  <si>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</si>
  <si>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</si>
  <si>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</si>
  <si>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</si>
  <si>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</si>
  <si>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</si>
  <si>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</si>
  <si>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</si>
  <si>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</si>
  <si>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</si>
  <si>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</si>
  <si>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</si>
  <si>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</si>
  <si>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</si>
  <si>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</si>
  <si>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</si>
  <si>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</si>
  <si>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</si>
  <si>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</si>
  <si>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</si>
  <si>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</si>
  <si>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</si>
  <si>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</si>
  <si>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</si>
  <si>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</si>
  <si>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</si>
  <si>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</si>
  <si>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</si>
  <si>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</si>
  <si>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</si>
  <si>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</si>
  <si>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</si>
  <si>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</si>
  <si>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</si>
  <si>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</si>
  <si>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</si>
  <si>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</si>
  <si>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</si>
  <si>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</si>
  <si>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</si>
  <si>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</si>
  <si>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</si>
  <si>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</si>
  <si>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</si>
  <si>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</si>
  <si>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</si>
  <si>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</si>
  <si>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</si>
  <si>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</si>
  <si>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</si>
  <si>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</si>
  <si>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</si>
  <si>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</si>
  <si>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</si>
  <si>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</si>
  <si>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</si>
  <si>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</si>
  <si>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</si>
  <si>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</si>
  <si>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</si>
  <si>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</si>
  <si>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</si>
  <si>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</si>
  <si>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</si>
  <si>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</si>
  <si>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</si>
  <si>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</si>
  <si>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</si>
  <si>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</si>
  <si>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</si>
  <si>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</si>
  <si>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</si>
  <si>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</si>
  <si>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</si>
  <si>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</si>
  <si>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</si>
  <si>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</si>
  <si>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</si>
  <si>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</si>
  <si>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</si>
  <si>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</si>
  <si>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</si>
  <si>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</si>
  <si>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</si>
  <si>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</si>
  <si>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</si>
  <si>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</si>
  <si>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</si>
  <si>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</si>
  <si>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</si>
  <si>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</si>
  <si>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</si>
  <si>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</si>
  <si>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</si>
  <si>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</si>
  <si>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</si>
  <si>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</si>
  <si>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</si>
  <si>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</si>
  <si>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</si>
  <si>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</si>
  <si>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</si>
  <si>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</si>
  <si>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</si>
  <si>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</si>
  <si>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</si>
  <si>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</si>
  <si>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</si>
  <si>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</si>
  <si>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</si>
  <si>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</si>
  <si>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</si>
  <si>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</si>
  <si>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</si>
  <si>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</si>
  <si>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</si>
  <si>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</si>
  <si>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</si>
  <si>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</si>
  <si>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</si>
  <si>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</si>
  <si>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</si>
  <si>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</si>
  <si>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</si>
  <si>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</si>
  <si>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</si>
  <si>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</si>
  <si>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</si>
  <si>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</si>
  <si>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</si>
  <si>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</si>
  <si>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</si>
  <si>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</si>
  <si>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</si>
  <si>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</si>
  <si>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</si>
  <si>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</si>
  <si>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</si>
  <si>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</si>
  <si>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</si>
  <si>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</si>
  <si>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</si>
  <si>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</si>
  <si>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</si>
  <si>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</si>
  <si>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</si>
  <si>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</si>
  <si>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</si>
  <si>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</si>
  <si>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</si>
  <si>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</si>
  <si>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</si>
  <si>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</si>
  <si>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</si>
  <si>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</si>
  <si>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</si>
  <si>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</si>
  <si>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</si>
  <si>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</si>
  <si>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</si>
  <si>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</si>
  <si>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</si>
  <si>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</si>
  <si>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</si>
  <si>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</si>
  <si>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</si>
  <si>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</si>
  <si>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</si>
  <si>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</si>
  <si>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</si>
  <si>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</si>
  <si>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</si>
  <si>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</si>
  <si>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</si>
  <si>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</si>
  <si>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</si>
  <si>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</si>
  <si>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</si>
  <si>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</si>
  <si>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</si>
  <si>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</si>
  <si>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</si>
  <si>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</si>
  <si>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</si>
  <si>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</si>
  <si>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</si>
  <si>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</si>
  <si>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</si>
  <si>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</si>
  <si>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</si>
  <si>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</si>
  <si>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</si>
  <si>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</si>
  <si>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</si>
  <si>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</si>
  <si>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</si>
  <si>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</si>
  <si>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</si>
  <si>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</si>
  <si>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</si>
  <si>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</si>
  <si>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</si>
  <si>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</si>
  <si>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</si>
  <si>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</si>
  <si>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</si>
  <si>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</si>
  <si>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</si>
  <si>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</si>
  <si>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</si>
  <si>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</si>
  <si>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</si>
  <si>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</si>
  <si>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</si>
  <si>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</si>
  <si>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</si>
  <si>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</si>
  <si>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</si>
  <si>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</si>
  <si>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</si>
  <si>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</si>
  <si>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</si>
  <si>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</si>
  <si>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</si>
  <si>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</si>
  <si>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</si>
  <si>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</si>
  <si>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</si>
  <si>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</si>
  <si>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</si>
  <si>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</si>
  <si>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</si>
  <si>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</si>
  <si>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</si>
  <si>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</si>
  <si>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</si>
  <si>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</si>
  <si>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</si>
  <si>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</si>
  <si>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</si>
  <si>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</si>
  <si>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</si>
  <si>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</si>
  <si>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</si>
  <si>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</si>
  <si>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</si>
  <si>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</si>
  <si>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</si>
  <si>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</si>
  <si>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</si>
  <si>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</si>
  <si>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</si>
  <si>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</si>
  <si>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</si>
  <si>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</si>
  <si>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</si>
  <si>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</si>
  <si>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</si>
  <si>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</si>
  <si>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</si>
  <si>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</si>
  <si>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</si>
  <si>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</si>
  <si>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</si>
  <si>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</si>
  <si>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</si>
  <si>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</si>
  <si>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</si>
  <si>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</si>
  <si>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</si>
  <si>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</si>
  <si>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</si>
  <si>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</si>
  <si>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</si>
  <si>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</si>
  <si>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</si>
  <si>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</si>
  <si>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</si>
  <si>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</si>
  <si>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</si>
  <si>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</si>
  <si>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</si>
  <si>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</si>
  <si>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</si>
  <si>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</si>
  <si>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</si>
  <si>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</si>
  <si>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</si>
  <si>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</si>
  <si>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</si>
  <si>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</si>
  <si>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</si>
  <si>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</si>
  <si>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</si>
  <si>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</si>
  <si>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</si>
  <si>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</si>
  <si>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</si>
  <si>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</si>
  <si>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</si>
  <si>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</si>
  <si>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</si>
  <si>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</si>
  <si>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</si>
  <si>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</si>
  <si>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</si>
  <si>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</si>
  <si>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</si>
  <si>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</si>
  <si>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</si>
  <si>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</si>
  <si>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</si>
  <si>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</si>
  <si>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</si>
  <si>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</si>
  <si>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</si>
  <si>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</si>
  <si>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</si>
  <si>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</si>
  <si>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</si>
  <si>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</si>
  <si>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</si>
  <si>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</si>
  <si>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</si>
  <si>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</si>
  <si>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</si>
  <si>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</si>
  <si>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</si>
  <si>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</si>
  <si>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</si>
  <si>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</si>
  <si>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</si>
  <si>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</si>
  <si>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</si>
  <si>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</si>
  <si>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</si>
  <si>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</si>
  <si>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</si>
  <si>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</si>
  <si>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</si>
  <si>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</si>
  <si>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</si>
  <si>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</si>
  <si>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</si>
  <si>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</si>
  <si>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</si>
  <si>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</si>
  <si>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</si>
  <si>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</si>
  <si>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</si>
  <si>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</si>
  <si>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</si>
  <si>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</si>
  <si>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</si>
  <si>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</si>
  <si>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</si>
  <si>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</si>
  <si>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</si>
  <si>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</si>
  <si>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</si>
  <si>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</si>
  <si>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</si>
  <si>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</si>
  <si>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</si>
  <si>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</si>
  <si>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</si>
  <si>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</si>
  <si>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</si>
  <si>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</si>
  <si>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</si>
  <si>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</si>
  <si>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</si>
  <si>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</si>
  <si>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</si>
  <si>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</si>
  <si>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</si>
  <si>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</si>
  <si>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</si>
  <si>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</si>
  <si>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</si>
  <si>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</si>
  <si>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</si>
  <si>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</si>
  <si>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</si>
  <si>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</si>
  <si>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</si>
  <si>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</si>
  <si>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</si>
  <si>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</si>
  <si>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</si>
  <si>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</si>
  <si>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</si>
  <si>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</si>
  <si>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</si>
  <si>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</si>
  <si>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</si>
  <si>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</si>
  <si>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</si>
  <si>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</si>
  <si>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</si>
  <si>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</si>
  <si>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</si>
  <si>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</si>
  <si>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</si>
  <si>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</si>
  <si>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</si>
  <si>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</si>
  <si>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</si>
  <si>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</si>
  <si>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</si>
  <si>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</si>
  <si>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</si>
  <si>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</si>
  <si>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</si>
  <si>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</si>
  <si>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</si>
  <si>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</si>
  <si>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</si>
  <si>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</si>
  <si>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</si>
  <si>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</si>
  <si>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</si>
  <si>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</si>
  <si>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</si>
  <si>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</si>
  <si>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</si>
  <si>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</si>
  <si>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</si>
  <si>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</si>
  <si>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</si>
  <si>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</si>
  <si>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</si>
  <si>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</si>
  <si>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</si>
  <si>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</si>
  <si>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</si>
  <si>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</si>
  <si>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</si>
  <si>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</si>
  <si>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</si>
  <si>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</si>
  <si>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</si>
  <si>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</si>
  <si>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</si>
  <si>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</si>
  <si>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</si>
  <si>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</si>
  <si>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</si>
  <si>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</si>
  <si>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</si>
  <si>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</si>
  <si>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</si>
  <si>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</si>
  <si>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</si>
  <si>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</si>
  <si>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</si>
  <si>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</si>
  <si>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</si>
  <si>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</si>
  <si>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</si>
  <si>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</si>
  <si>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</si>
  <si>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</si>
  <si>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</si>
  <si>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</si>
  <si>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</si>
  <si>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</si>
  <si>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</si>
  <si>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</si>
  <si>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</si>
  <si>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</si>
  <si>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</si>
  <si>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</si>
  <si>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</si>
  <si>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</si>
  <si>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</si>
  <si>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</si>
  <si>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</si>
  <si>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</si>
  <si>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</si>
  <si>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</si>
  <si>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</si>
  <si>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</si>
  <si>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</si>
  <si>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</si>
  <si>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</si>
  <si>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</si>
  <si>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</si>
  <si>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</si>
  <si>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</si>
  <si>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</si>
  <si>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</si>
  <si>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</si>
  <si>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</si>
  <si>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</si>
  <si>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</si>
  <si>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</si>
  <si>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</si>
  <si>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</si>
  <si>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</si>
  <si>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</si>
  <si>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</si>
  <si>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</si>
  <si>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</si>
  <si>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</si>
  <si>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</si>
  <si>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</si>
  <si>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</si>
  <si>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</si>
  <si>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</si>
  <si>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</si>
  <si>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</si>
  <si>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</si>
  <si>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</si>
  <si>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</si>
  <si>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</si>
  <si>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</si>
  <si>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</si>
  <si>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</si>
  <si>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</si>
  <si>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</si>
  <si>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</si>
  <si>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</si>
  <si>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</si>
  <si>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</si>
  <si>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</si>
  <si>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</si>
  <si>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</si>
  <si>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</si>
  <si>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</si>
  <si>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</si>
  <si>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</si>
  <si>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</si>
  <si>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</si>
  <si>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</si>
  <si>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</si>
  <si>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</si>
  <si>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</si>
  <si>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</si>
  <si>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</si>
  <si>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</si>
  <si>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</si>
  <si>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</si>
  <si>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</si>
  <si>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</si>
  <si>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</si>
  <si>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</si>
  <si>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</si>
  <si>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</si>
  <si>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</si>
  <si>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</si>
  <si>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</si>
  <si>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</si>
  <si>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</si>
  <si>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</si>
  <si>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</si>
  <si>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</si>
  <si>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</si>
  <si>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</si>
  <si>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</si>
  <si>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</si>
  <si>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</si>
  <si>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</si>
  <si>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</si>
  <si>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</si>
  <si>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</si>
  <si>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</si>
  <si>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</si>
  <si>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</si>
  <si>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</si>
  <si>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</si>
  <si>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</si>
  <si>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</si>
  <si>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</si>
  <si>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</si>
  <si>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</si>
  <si>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</si>
  <si>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</si>
  <si>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</si>
  <si>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</si>
  <si>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</si>
  <si>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</si>
  <si>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</si>
  <si>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</si>
  <si>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</si>
  <si>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</si>
  <si>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</si>
  <si>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</si>
  <si>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</si>
  <si>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</si>
  <si>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</si>
  <si>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</si>
  <si>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</si>
  <si>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</si>
  <si>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</si>
  <si>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</si>
  <si>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</si>
  <si>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</si>
  <si>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</si>
  <si>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</si>
  <si>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</si>
  <si>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</si>
  <si>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</si>
  <si>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</si>
  <si>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</si>
  <si>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</si>
  <si>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</si>
  <si>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</si>
  <si>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</si>
  <si>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</si>
  <si>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</si>
  <si>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</si>
  <si>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</si>
  <si>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</si>
  <si>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</si>
  <si>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</si>
  <si>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</si>
  <si>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</si>
  <si>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</si>
  <si>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</si>
  <si>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</si>
  <si>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</si>
  <si>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</si>
  <si>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</si>
  <si>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</si>
  <si>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</si>
  <si>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</si>
  <si>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</si>
  <si>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</si>
  <si>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</si>
  <si>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</si>
  <si>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</si>
  <si>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</si>
  <si>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</si>
  <si>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</si>
  <si>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</si>
  <si>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</si>
  <si>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</si>
  <si>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</si>
  <si>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</si>
  <si>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</si>
  <si>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</si>
  <si>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</si>
  <si>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</si>
  <si>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</si>
  <si>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</si>
  <si>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</si>
  <si>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</si>
  <si>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</si>
  <si>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</si>
  <si>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</si>
  <si>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</si>
  <si>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</si>
  <si>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</si>
  <si>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</si>
  <si>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</si>
  <si>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</si>
  <si>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</si>
  <si>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</si>
  <si>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</si>
  <si>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</si>
  <si>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</si>
  <si>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</si>
  <si>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</si>
  <si>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</si>
  <si>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</si>
  <si>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</si>
  <si>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</si>
  <si>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</si>
  <si>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</si>
  <si>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</si>
  <si>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</si>
  <si>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</si>
  <si>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</si>
  <si>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</si>
  <si>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</si>
  <si>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</si>
  <si>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</si>
  <si>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</si>
  <si>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</si>
  <si>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</si>
  <si>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</si>
  <si>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</si>
  <si>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</si>
  <si>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</si>
  <si>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</si>
  <si>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</si>
  <si>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</si>
  <si>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</si>
  <si>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</si>
  <si>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</si>
  <si>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</si>
  <si>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</si>
  <si>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</si>
  <si>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</si>
  <si>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</si>
  <si>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</si>
  <si>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</si>
  <si>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</si>
  <si>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</si>
  <si>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</si>
  <si>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</si>
  <si>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</si>
  <si>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</si>
  <si>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</si>
  <si>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</si>
  <si>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</si>
  <si>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</si>
  <si>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</si>
  <si>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</si>
  <si>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</si>
  <si>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</si>
  <si>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</si>
  <si>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</si>
  <si>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</si>
  <si>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</si>
  <si>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</si>
  <si>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</si>
  <si>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</si>
  <si>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</si>
  <si>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</si>
  <si>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</si>
  <si>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</si>
  <si>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</si>
  <si>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</si>
  <si>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</si>
  <si>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</si>
  <si>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</si>
  <si>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</si>
  <si>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</si>
  <si>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</si>
  <si>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</si>
  <si>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</si>
  <si>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</si>
  <si>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</si>
  <si>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</si>
  <si>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</si>
  <si>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</si>
  <si>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</si>
  <si>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</si>
  <si>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</si>
  <si>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</si>
  <si>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</si>
  <si>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</si>
  <si>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</si>
  <si>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</si>
  <si>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</si>
  <si>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</si>
  <si>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</si>
  <si>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</si>
  <si>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</si>
  <si>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</si>
  <si>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</si>
  <si>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</si>
  <si>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</si>
  <si>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</si>
  <si>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</si>
  <si>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</si>
  <si>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</si>
  <si>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</si>
  <si>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</si>
  <si>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</si>
  <si>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</si>
  <si>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</si>
  <si>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</si>
  <si>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</si>
  <si>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</si>
  <si>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</si>
  <si>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</si>
  <si>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</si>
  <si>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</si>
  <si>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</si>
  <si>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</si>
  <si>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</si>
  <si>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</si>
  <si>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</si>
  <si>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</si>
  <si>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</si>
  <si>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</si>
  <si>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</si>
  <si>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</si>
  <si>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</si>
  <si>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</si>
  <si>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</si>
  <si>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</si>
  <si>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</si>
  <si>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</si>
  <si>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</si>
  <si>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</si>
  <si>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</si>
  <si>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</si>
  <si>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</si>
  <si>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</si>
  <si>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</si>
  <si>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</si>
  <si>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</si>
  <si>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</si>
  <si>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</si>
  <si>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</si>
  <si>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</si>
  <si>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</si>
  <si>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</si>
  <si>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</si>
  <si>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</si>
  <si>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</si>
  <si>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</si>
  <si>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</si>
  <si>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</si>
  <si>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</si>
  <si>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</si>
  <si>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</si>
  <si>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</si>
  <si>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</si>
  <si>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</si>
  <si>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</si>
  <si>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</si>
  <si>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</si>
  <si>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</si>
  <si>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</si>
  <si>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</si>
  <si>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</si>
  <si>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</si>
  <si>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</si>
  <si>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</si>
  <si>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</si>
  <si>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</si>
  <si>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</si>
  <si>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</si>
  <si>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</si>
  <si>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</si>
  <si>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</si>
  <si>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</si>
  <si>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</si>
  <si>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</si>
  <si>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</si>
  <si>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</si>
  <si>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</si>
  <si>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</si>
  <si>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</si>
  <si>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</si>
  <si>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</si>
  <si>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</si>
  <si>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</si>
  <si>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</si>
  <si>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</si>
  <si>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</si>
  <si>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</si>
  <si>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</si>
  <si>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</si>
  <si>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</si>
  <si>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</si>
  <si>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</si>
  <si>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</si>
  <si>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</si>
  <si>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</si>
  <si>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</si>
  <si>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</si>
  <si>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</si>
  <si>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</si>
  <si>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</si>
  <si>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</si>
  <si>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</si>
  <si>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</si>
  <si>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</si>
  <si>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</si>
  <si>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</si>
  <si>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</si>
  <si>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</si>
  <si>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</si>
  <si>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</si>
  <si>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</si>
  <si>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</si>
  <si>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</si>
  <si>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</si>
  <si>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</si>
  <si>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</si>
  <si>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</si>
  <si>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</si>
  <si>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</si>
  <si>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</si>
  <si>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</si>
  <si>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</si>
  <si>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</si>
  <si>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</si>
  <si>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</si>
  <si>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</si>
  <si>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</si>
  <si>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</si>
  <si>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</si>
  <si>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</si>
  <si>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</si>
  <si>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</si>
  <si>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</si>
  <si>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</si>
  <si>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</si>
  <si>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</si>
  <si>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</si>
  <si>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</si>
  <si>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</si>
  <si>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</si>
  <si>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</si>
  <si>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</si>
  <si>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</si>
  <si>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</si>
  <si>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</si>
  <si>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</si>
  <si>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</si>
  <si>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</si>
  <si>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</si>
  <si>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</si>
  <si>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</si>
  <si>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</si>
  <si>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</si>
  <si>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</si>
  <si>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</si>
  <si>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</si>
  <si>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</si>
  <si>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</si>
  <si>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</si>
  <si>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</si>
  <si>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</si>
  <si>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</si>
  <si>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</si>
  <si>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</si>
  <si>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</si>
  <si>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</si>
  <si>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</si>
  <si>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</si>
  <si>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</si>
  <si>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</si>
  <si>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</si>
  <si>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</si>
  <si>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</si>
  <si>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</si>
  <si>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</si>
  <si>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</si>
  <si>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</si>
  <si>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</si>
  <si>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</si>
  <si>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</si>
  <si>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</si>
  <si>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</si>
  <si>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</si>
  <si>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</si>
  <si>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</si>
  <si>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</si>
  <si>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</si>
  <si>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</si>
  <si>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</si>
  <si>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</si>
  <si>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</si>
  <si>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</si>
  <si>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</si>
  <si>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</si>
  <si>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</si>
  <si>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</si>
  <si>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</si>
  <si>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</si>
  <si>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</si>
  <si>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</si>
  <si>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</si>
  <si>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</si>
  <si>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</si>
  <si>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</si>
  <si>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</si>
  <si>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</si>
  <si>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</si>
  <si>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</si>
  <si>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</si>
  <si>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</si>
  <si>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</si>
  <si>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</si>
  <si>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</si>
  <si>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</si>
  <si>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</si>
  <si>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</si>
  <si>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</si>
  <si>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</si>
  <si>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</si>
  <si>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</si>
  <si>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</si>
  <si>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</si>
  <si>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</si>
  <si>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</si>
  <si>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</si>
  <si>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</si>
  <si>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</si>
  <si>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</si>
  <si>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</si>
  <si>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</si>
  <si>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</si>
  <si>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</si>
  <si>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</si>
  <si>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</si>
  <si>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</si>
  <si>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</si>
  <si>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</si>
  <si>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</si>
  <si>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</si>
  <si>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</si>
  <si>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</si>
  <si>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</si>
  <si>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</si>
  <si>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</si>
  <si>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</si>
  <si>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</si>
  <si>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</si>
  <si>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</si>
  <si>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</si>
  <si>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</si>
  <si>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</si>
  <si>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</si>
  <si>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</si>
  <si>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</si>
  <si>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</si>
  <si>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</si>
  <si>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</si>
  <si>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</si>
  <si>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</si>
  <si>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</si>
  <si>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</si>
  <si>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</si>
  <si>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</si>
  <si>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</si>
  <si>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</si>
  <si>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</si>
  <si>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</si>
  <si>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</si>
  <si>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</si>
  <si>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</si>
  <si>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</si>
  <si>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</si>
  <si>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</si>
  <si>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</si>
  <si>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</si>
  <si>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</si>
  <si>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</si>
  <si>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</si>
  <si>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</si>
  <si>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</si>
  <si>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</si>
  <si>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</si>
  <si>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</si>
  <si>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</si>
  <si>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</si>
  <si>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</si>
  <si>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</si>
  <si>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</si>
  <si>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</si>
  <si>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</si>
  <si>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</si>
  <si>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</si>
  <si>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</si>
  <si>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</si>
  <si>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</si>
  <si>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</si>
  <si>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</si>
  <si>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</si>
  <si>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</si>
  <si>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</si>
  <si>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</si>
  <si>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</si>
  <si>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</si>
  <si>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</si>
  <si>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</si>
  <si>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</si>
  <si>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</si>
  <si>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</si>
  <si>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</si>
  <si>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</si>
  <si>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</si>
  <si>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</si>
  <si>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</si>
  <si>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</si>
  <si>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</si>
  <si>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</si>
  <si>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</si>
  <si>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</si>
  <si>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</si>
  <si>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</si>
  <si>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</si>
  <si>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</si>
  <si>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</si>
  <si>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</si>
  <si>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</si>
  <si>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</si>
  <si>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</si>
  <si>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</si>
  <si>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</si>
  <si>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</si>
  <si>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</si>
  <si>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</si>
  <si>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</si>
  <si>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</si>
  <si>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</si>
  <si>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</si>
  <si>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</si>
  <si>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</si>
  <si>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</si>
  <si>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</si>
  <si>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</si>
  <si>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</si>
  <si>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</si>
  <si>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</si>
  <si>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</si>
  <si>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</si>
  <si>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</si>
  <si>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</si>
  <si>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</si>
  <si>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</si>
  <si>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</si>
  <si>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</si>
  <si>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</si>
  <si>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</si>
  <si>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</si>
  <si>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</si>
  <si>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</si>
  <si>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</si>
  <si>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</si>
  <si>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</si>
  <si>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</si>
  <si>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</si>
  <si>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</si>
  <si>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</si>
  <si>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</si>
  <si>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</si>
  <si>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</si>
  <si>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</si>
  <si>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</si>
  <si>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</si>
  <si>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</si>
  <si>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</si>
  <si>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</si>
  <si>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</si>
  <si>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</si>
  <si>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</si>
  <si>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</si>
  <si>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</si>
  <si>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</si>
  <si>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</si>
  <si>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</si>
  <si>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</si>
  <si>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</si>
  <si>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</si>
  <si>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</si>
  <si>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</si>
  <si>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</si>
  <si>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</si>
  <si>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</si>
  <si>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</si>
  <si>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</si>
  <si>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</si>
  <si>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</si>
  <si>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</si>
  <si>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</si>
  <si>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</si>
  <si>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</si>
  <si>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</si>
  <si>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</si>
  <si>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</si>
  <si>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</si>
  <si>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</si>
  <si>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</si>
  <si>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</si>
  <si>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</si>
  <si>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</si>
  <si>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</si>
  <si>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</si>
  <si>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</si>
  <si>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</si>
  <si>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</si>
  <si>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</si>
  <si>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</si>
  <si>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</si>
  <si>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</si>
  <si>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</si>
  <si>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</si>
  <si>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</si>
  <si>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</si>
  <si>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</si>
  <si>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</si>
  <si>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</si>
  <si>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</si>
  <si>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</si>
  <si>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</si>
  <si>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</si>
  <si>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</si>
  <si>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</si>
  <si>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</si>
  <si>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</si>
  <si>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</si>
  <si>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</si>
  <si>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</si>
  <si>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</si>
  <si>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</si>
  <si>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</si>
  <si>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</si>
  <si>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</si>
  <si>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</si>
  <si>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</si>
  <si>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</si>
  <si>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</si>
  <si>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</si>
  <si>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</si>
  <si>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</si>
  <si>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</si>
  <si>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</si>
  <si>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</si>
  <si>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</si>
  <si>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</si>
  <si>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</si>
  <si>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</si>
  <si>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</si>
  <si>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</si>
  <si>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</si>
  <si>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</si>
  <si>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</si>
  <si>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</si>
  <si>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</si>
  <si>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</si>
  <si>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</si>
  <si>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</si>
  <si>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</si>
  <si>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</si>
  <si>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</si>
  <si>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</si>
  <si>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</si>
  <si>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</si>
  <si>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</si>
  <si>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</si>
  <si>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</si>
  <si>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</si>
  <si>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</si>
  <si>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</si>
  <si>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</si>
  <si>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</si>
  <si>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</si>
  <si>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</si>
  <si>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</si>
  <si>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</si>
  <si>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</si>
  <si>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</si>
  <si>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</si>
  <si>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</si>
  <si>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</si>
  <si>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</si>
  <si>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</si>
  <si>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</si>
  <si>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</si>
  <si>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</si>
  <si>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</si>
  <si>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</si>
  <si>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</si>
  <si>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</si>
  <si>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</si>
  <si>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</si>
  <si>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</si>
  <si>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</si>
  <si>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</si>
  <si>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</si>
  <si>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</si>
  <si>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</si>
  <si>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</si>
  <si>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</si>
  <si>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</si>
  <si>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</si>
  <si>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</si>
  <si>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</si>
  <si>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</si>
  <si>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</si>
  <si>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</si>
  <si>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</si>
  <si>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</si>
  <si>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</si>
  <si>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</si>
  <si>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</si>
  <si>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</si>
  <si>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</si>
  <si>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</si>
  <si>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</si>
  <si>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</si>
  <si>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</si>
  <si>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</si>
  <si>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</si>
  <si>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</si>
  <si>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</si>
  <si>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</si>
  <si>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</si>
  <si>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</si>
  <si>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</si>
  <si>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</si>
  <si>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</si>
  <si>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</si>
  <si>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</si>
  <si>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</si>
  <si>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</si>
  <si>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</si>
  <si>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</si>
  <si>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</si>
  <si>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</si>
  <si>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</si>
  <si>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</si>
  <si>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</si>
  <si>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</si>
  <si>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</si>
  <si>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</si>
  <si>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</si>
  <si>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</si>
  <si>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</si>
  <si>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</si>
  <si>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</si>
  <si>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</si>
  <si>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</si>
  <si>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</si>
  <si>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</si>
  <si>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</si>
  <si>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</si>
  <si>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</si>
  <si>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</si>
  <si>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</si>
  <si>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</si>
  <si>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</si>
  <si>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</si>
  <si>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</si>
  <si>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</si>
  <si>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</si>
  <si>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</si>
  <si>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</si>
  <si>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</si>
  <si>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</si>
  <si>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</si>
  <si>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</si>
  <si>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</si>
  <si>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</si>
  <si>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</si>
  <si>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</si>
  <si>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</si>
  <si>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</si>
  <si>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</si>
  <si>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</si>
  <si>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</si>
  <si>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</si>
  <si>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</si>
  <si>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</si>
  <si>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</si>
  <si>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</si>
  <si>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</si>
  <si>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</si>
  <si>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</si>
  <si>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</si>
  <si>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</si>
  <si>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</si>
  <si>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</si>
  <si>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</si>
  <si>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</si>
  <si>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</si>
  <si>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</si>
  <si>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</si>
  <si>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</si>
  <si>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</si>
  <si>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</si>
  <si>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</si>
  <si>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</si>
  <si>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</si>
  <si>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</si>
  <si>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</si>
  <si>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</si>
  <si>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</si>
  <si>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</si>
  <si>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</si>
  <si>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</si>
  <si>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</si>
  <si>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</si>
  <si>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</si>
  <si>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</si>
  <si>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</si>
  <si>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</si>
  <si>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</si>
  <si>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</si>
  <si>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</si>
  <si>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</si>
  <si>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</si>
  <si>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</si>
  <si>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</si>
  <si>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</si>
  <si>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</si>
  <si>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</si>
  <si>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</si>
  <si>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</si>
  <si>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</si>
  <si>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</si>
  <si>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</si>
  <si>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</si>
  <si>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</si>
  <si>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</si>
  <si>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</si>
  <si>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</si>
  <si>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</si>
  <si>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</si>
  <si>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</si>
  <si>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</si>
  <si>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</si>
  <si>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</si>
  <si>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</si>
  <si>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</si>
  <si>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</si>
  <si>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</si>
  <si>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</si>
  <si>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</si>
  <si>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</si>
  <si>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</si>
  <si>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</si>
  <si>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</si>
  <si>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</si>
  <si>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</si>
  <si>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</si>
  <si>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</si>
  <si>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</si>
  <si>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</si>
  <si>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</si>
  <si>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</si>
  <si>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</si>
  <si>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</si>
  <si>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</si>
  <si>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</si>
  <si>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</si>
  <si>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</si>
  <si>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</si>
  <si>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</si>
  <si>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</si>
  <si>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</si>
  <si>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</si>
  <si>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</si>
  <si>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</si>
  <si>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</si>
  <si>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</si>
  <si>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</si>
  <si>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</si>
  <si>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</si>
  <si>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</si>
  <si>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</si>
  <si>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</si>
  <si>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</si>
  <si>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</si>
  <si>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</si>
  <si>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</si>
  <si>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</si>
  <si>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</si>
  <si>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</si>
  <si>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</si>
  <si>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</si>
  <si>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</si>
  <si>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</si>
  <si>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</si>
  <si>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</si>
  <si>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</si>
  <si>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</si>
  <si>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</si>
  <si>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</si>
  <si>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</si>
  <si>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</si>
  <si>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</si>
  <si>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</si>
  <si>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</si>
  <si>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</si>
  <si>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</si>
  <si>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</si>
  <si>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</si>
  <si>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</si>
  <si>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</si>
  <si>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</si>
  <si>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</si>
  <si>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</si>
  <si>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</si>
  <si>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</si>
  <si>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</si>
  <si>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</si>
  <si>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</si>
  <si>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</si>
  <si>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</si>
  <si>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</si>
  <si>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</si>
  <si>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</si>
  <si>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</si>
  <si>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</si>
  <si>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</si>
  <si>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</si>
  <si>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</si>
  <si>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</si>
  <si>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</si>
  <si>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</si>
  <si>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</si>
  <si>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</si>
  <si>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</si>
  <si>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</si>
  <si>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</si>
  <si>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</si>
  <si>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</si>
  <si>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</si>
  <si>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</si>
  <si>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</si>
  <si>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</si>
  <si>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</si>
  <si>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</si>
  <si>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</si>
  <si>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</si>
  <si>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</si>
  <si>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</si>
  <si>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</si>
  <si>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</si>
  <si>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</si>
  <si>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</si>
  <si>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</si>
  <si>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</si>
  <si>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</si>
  <si>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</si>
  <si>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</si>
  <si>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</si>
  <si>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</si>
  <si>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</si>
  <si>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</si>
  <si>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</si>
  <si>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</si>
  <si>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</si>
  <si>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</si>
  <si>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</si>
  <si>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</si>
  <si>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</si>
  <si>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</si>
  <si>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</si>
  <si>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</si>
  <si>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</si>
  <si>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</si>
  <si>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</si>
  <si>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</si>
  <si>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</si>
  <si>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</si>
  <si>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</si>
  <si>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</si>
  <si>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</si>
  <si>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</si>
  <si>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</si>
  <si>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</si>
  <si>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</si>
  <si>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</si>
  <si>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</si>
  <si>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</si>
  <si>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</si>
  <si>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</si>
  <si>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</si>
  <si>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</si>
  <si>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</si>
  <si>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</si>
  <si>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</si>
  <si>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</si>
  <si>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</si>
  <si>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</si>
  <si>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</si>
  <si>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</si>
  <si>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</si>
  <si>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</si>
  <si>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</si>
  <si>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</si>
  <si>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</si>
  <si>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</si>
  <si>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</si>
  <si>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</si>
  <si>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</si>
  <si>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</si>
  <si>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</si>
  <si>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</si>
  <si>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</si>
  <si>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</si>
  <si>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</si>
  <si>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</si>
  <si>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</si>
  <si>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</si>
  <si>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</si>
  <si>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</si>
  <si>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</si>
  <si>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</si>
  <si>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</si>
  <si>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</si>
  <si>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</si>
  <si>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</si>
  <si>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</si>
  <si>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</si>
  <si>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</si>
  <si>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</si>
  <si>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</si>
  <si>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</si>
  <si>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</si>
  <si>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</si>
  <si>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</si>
  <si>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</si>
  <si>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</si>
  <si>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</si>
  <si>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</si>
  <si>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</si>
  <si>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</si>
  <si>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</si>
  <si>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</si>
  <si>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</si>
  <si>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</si>
  <si>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</si>
  <si>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</si>
  <si>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</si>
  <si>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</si>
  <si>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</si>
  <si>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</si>
  <si>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</si>
  <si>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</si>
  <si>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</si>
  <si>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</si>
  <si>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</si>
  <si>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</si>
  <si>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</si>
  <si>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</si>
  <si>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</si>
  <si>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</si>
  <si>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</si>
  <si>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</si>
  <si>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</si>
  <si>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</si>
  <si>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</si>
  <si>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</si>
  <si>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</si>
  <si>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</si>
  <si>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</si>
  <si>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</si>
  <si>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</si>
  <si>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</si>
  <si>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</si>
  <si>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</si>
  <si>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</si>
  <si>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</si>
  <si>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</si>
  <si>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</si>
  <si>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</si>
  <si>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</si>
  <si>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</si>
  <si>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</si>
  <si>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</si>
  <si>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</si>
  <si>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</si>
  <si>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</si>
  <si>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</si>
  <si>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</si>
  <si>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</si>
  <si>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</si>
  <si>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</si>
  <si>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</si>
  <si>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</si>
  <si>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</si>
  <si>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</si>
  <si>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</si>
  <si>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</si>
  <si>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</si>
  <si>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</si>
  <si>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</si>
  <si>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</si>
  <si>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</si>
  <si>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</si>
  <si>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</si>
  <si>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</si>
  <si>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</si>
  <si>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</si>
  <si>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</si>
  <si>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</si>
  <si>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</si>
  <si>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</si>
  <si>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</si>
  <si>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</si>
  <si>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</si>
  <si>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</si>
  <si>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</si>
  <si>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</si>
  <si>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</si>
  <si>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</si>
  <si>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</si>
  <si>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</si>
  <si>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</si>
  <si>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</si>
  <si>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</si>
  <si>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</si>
  <si>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</si>
  <si>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</si>
  <si>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</si>
  <si>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</si>
  <si>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</si>
  <si>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</si>
  <si>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</si>
  <si>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</si>
  <si>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</si>
  <si>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</si>
  <si>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</si>
  <si>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</si>
  <si>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</si>
  <si>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</si>
  <si>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</si>
  <si>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</si>
  <si>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</si>
  <si>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</si>
  <si>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</si>
  <si>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</si>
  <si>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</si>
  <si>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</si>
  <si>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</si>
  <si>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</si>
  <si>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</si>
  <si>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</si>
  <si>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</si>
  <si>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</si>
  <si>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</si>
  <si>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</si>
  <si>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</si>
  <si>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</si>
  <si>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</si>
  <si>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</si>
  <si>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</si>
  <si>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</si>
  <si>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</si>
  <si>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</si>
  <si>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</si>
  <si>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</si>
  <si>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</si>
  <si>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</si>
  <si>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</si>
  <si>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</si>
  <si>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</si>
  <si>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</si>
  <si>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</si>
  <si>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</si>
  <si>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</si>
  <si>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</si>
  <si>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</si>
  <si>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</si>
  <si>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</si>
  <si>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</si>
  <si>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</si>
  <si>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</si>
  <si>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</si>
  <si>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</si>
  <si>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</si>
  <si>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</si>
  <si>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</si>
  <si>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</si>
  <si>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</si>
  <si>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</si>
  <si>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</si>
  <si>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</si>
  <si>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</si>
  <si>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</si>
  <si>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</si>
  <si>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</si>
  <si>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</si>
  <si>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</si>
  <si>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</si>
  <si>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</si>
  <si>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</si>
  <si>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</si>
  <si>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</si>
  <si>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</si>
  <si>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</si>
  <si>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</si>
  <si>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</si>
  <si>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</si>
  <si>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</si>
  <si>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</si>
  <si>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</si>
  <si>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</si>
  <si>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</si>
  <si>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</si>
  <si>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</si>
  <si>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</si>
  <si>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</si>
  <si>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</si>
  <si>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</si>
  <si>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</si>
  <si>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</si>
  <si>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</si>
  <si>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</si>
  <si>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</si>
  <si>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</si>
  <si>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</si>
  <si>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</si>
  <si>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</si>
  <si>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</si>
  <si>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</si>
  <si>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</si>
  <si>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</si>
  <si>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</si>
  <si>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</si>
  <si>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</si>
  <si>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</si>
  <si>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</si>
  <si>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</si>
  <si>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</si>
  <si>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</si>
  <si>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</si>
  <si>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</si>
  <si>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</si>
  <si>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</si>
  <si>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</si>
  <si>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</si>
  <si>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</si>
  <si>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</si>
  <si>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</si>
  <si>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</si>
  <si>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</si>
  <si>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</si>
  <si>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</si>
  <si>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</si>
  <si>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</si>
  <si>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</si>
  <si>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</si>
  <si>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</si>
  <si>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</si>
  <si>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</si>
  <si>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</si>
  <si>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</si>
  <si>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</si>
  <si>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</si>
  <si>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</si>
  <si>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</si>
  <si>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</si>
  <si>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</si>
  <si>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</si>
  <si>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</si>
  <si>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</si>
  <si>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</si>
  <si>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</si>
  <si>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</si>
  <si>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</si>
  <si>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</si>
  <si>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</si>
  <si>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</si>
  <si>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</si>
  <si>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</si>
  <si>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</si>
  <si>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</si>
  <si>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</si>
  <si>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</si>
  <si>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</si>
  <si>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</si>
  <si>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</si>
  <si>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</si>
  <si>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</si>
  <si>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</si>
  <si>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</si>
  <si>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</si>
  <si>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</si>
  <si>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</si>
  <si>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</si>
  <si>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</si>
  <si>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</si>
  <si>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</si>
  <si>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</si>
  <si>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</si>
  <si>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</si>
  <si>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</si>
  <si>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</si>
  <si>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</si>
  <si>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</si>
  <si>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</si>
  <si>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</si>
  <si>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</si>
  <si>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</si>
  <si>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</si>
  <si>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</si>
  <si>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</si>
  <si>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</si>
  <si>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</si>
  <si>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</si>
  <si>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</si>
  <si>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</si>
  <si>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</si>
  <si>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</si>
  <si>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</si>
  <si>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</si>
  <si>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</si>
  <si>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</si>
  <si>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</si>
  <si>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</si>
  <si>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</si>
  <si>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</si>
  <si>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</si>
  <si>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</si>
  <si>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</si>
  <si>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</si>
  <si>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</si>
  <si>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</si>
  <si>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</si>
  <si>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</si>
  <si>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</si>
  <si>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</si>
  <si>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</si>
  <si>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</si>
  <si>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</si>
  <si>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</si>
  <si>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</si>
  <si>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</si>
  <si>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</si>
  <si>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</si>
  <si>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</si>
  <si>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</si>
  <si>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</si>
  <si>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</si>
  <si>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</si>
  <si>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</si>
  <si>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</si>
  <si>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</si>
  <si>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</si>
  <si>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</si>
  <si>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</si>
  <si>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</si>
  <si>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</si>
  <si>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</si>
  <si>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</si>
  <si>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</si>
  <si>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</si>
  <si>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</si>
  <si>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</si>
  <si>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</si>
  <si>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</si>
  <si>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</si>
  <si>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</si>
  <si>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</si>
  <si>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</si>
  <si>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</si>
  <si>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</si>
  <si>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</si>
  <si>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</si>
  <si>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</si>
  <si>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</si>
  <si>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</si>
  <si>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</si>
  <si>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</si>
  <si>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</si>
  <si>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</si>
  <si>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</si>
  <si>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</si>
  <si>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</si>
  <si>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</si>
  <si>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</si>
  <si>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</si>
  <si>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</si>
  <si>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</si>
  <si>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</si>
  <si>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</si>
  <si>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</si>
  <si>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</si>
  <si>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</si>
  <si>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</si>
  <si>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</si>
  <si>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</si>
  <si>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</si>
  <si>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</si>
  <si>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</si>
  <si>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</si>
  <si>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</si>
  <si>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</si>
  <si>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</si>
  <si>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</si>
  <si>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</si>
  <si>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</si>
  <si>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</si>
  <si>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</si>
  <si>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</si>
  <si>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</si>
  <si>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</si>
  <si>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</si>
  <si>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</si>
  <si>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</si>
  <si>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</si>
  <si>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</si>
  <si>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</si>
  <si>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</si>
  <si>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</si>
  <si>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</si>
  <si>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</si>
  <si>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</si>
  <si>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</si>
  <si>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</si>
  <si>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</si>
  <si>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</si>
  <si>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</si>
  <si>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</si>
  <si>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</si>
  <si>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</si>
  <si>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</si>
  <si>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</si>
  <si>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</si>
  <si>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</si>
  <si>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</si>
  <si>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</si>
  <si>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</si>
  <si>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</si>
  <si>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</si>
  <si>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</si>
  <si>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</si>
  <si>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</si>
  <si>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</si>
  <si>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</si>
  <si>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</si>
  <si>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</si>
  <si>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</si>
  <si>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</si>
  <si>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</si>
  <si>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</si>
  <si>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</si>
  <si>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</si>
  <si>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</si>
  <si>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</si>
  <si>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</si>
  <si>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</si>
  <si>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</si>
  <si>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</si>
  <si>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</si>
  <si>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</si>
  <si>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</si>
  <si>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</si>
  <si>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</si>
  <si>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</si>
  <si>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</si>
  <si>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</si>
  <si>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</si>
  <si>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</si>
  <si>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</si>
  <si>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</si>
  <si>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</si>
  <si>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</si>
  <si>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</si>
  <si>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</si>
  <si>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</si>
  <si>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</si>
  <si>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</si>
  <si>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</si>
  <si>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</si>
  <si>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</si>
  <si>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</si>
  <si>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</si>
  <si>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</si>
  <si>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</si>
  <si>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</si>
  <si>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</si>
  <si>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</si>
  <si>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</si>
  <si>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</si>
  <si>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</si>
  <si>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</si>
  <si>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</si>
  <si>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</si>
  <si>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</si>
  <si>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</si>
  <si>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</si>
  <si>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</si>
  <si>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</si>
  <si>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</si>
  <si>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</si>
  <si>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</si>
  <si>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</si>
  <si>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</si>
  <si>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</si>
  <si>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</si>
  <si>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</si>
  <si>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</si>
  <si>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</si>
  <si>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</si>
  <si>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</si>
  <si>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</si>
  <si>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</si>
  <si>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</si>
  <si>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</si>
  <si>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</si>
  <si>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</si>
  <si>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</si>
  <si>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</si>
  <si>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</si>
  <si>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</si>
  <si>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</si>
  <si>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</si>
  <si>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</si>
  <si>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</si>
  <si>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</si>
  <si>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</si>
  <si>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</si>
  <si>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</si>
  <si>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</si>
  <si>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</si>
  <si>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</si>
  <si>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</si>
  <si>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</si>
  <si>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</si>
  <si>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</si>
  <si>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</si>
  <si>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</si>
  <si>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</si>
  <si>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</si>
  <si>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</si>
  <si>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</si>
  <si>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</si>
  <si>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</si>
  <si>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</si>
  <si>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</si>
  <si>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</si>
  <si>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</si>
  <si>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</si>
  <si>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</si>
  <si>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</si>
  <si>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</si>
  <si>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</si>
  <si>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</si>
  <si>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</si>
  <si>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</si>
  <si>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</si>
  <si>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</si>
  <si>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</si>
  <si>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</si>
  <si>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</si>
  <si>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</si>
  <si>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</si>
  <si>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</si>
  <si>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</si>
  <si>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</si>
  <si>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</si>
  <si>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</si>
  <si>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</si>
  <si>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</si>
  <si>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</si>
  <si>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</si>
  <si>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</si>
  <si>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</si>
  <si>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</si>
  <si>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</si>
  <si>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</si>
  <si>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</si>
  <si>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</si>
  <si>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</si>
  <si>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</si>
  <si>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</si>
  <si>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</si>
  <si>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</si>
  <si>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</si>
  <si>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</si>
  <si>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</si>
  <si>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</si>
  <si>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</si>
  <si>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</si>
  <si>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</si>
  <si>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</si>
  <si>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</si>
  <si>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</si>
  <si>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</si>
  <si>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</si>
  <si>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</si>
  <si>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</si>
  <si>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</si>
  <si>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</si>
  <si>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</si>
  <si>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</si>
  <si>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</si>
  <si>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</si>
  <si>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</si>
  <si>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</si>
  <si>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</si>
  <si>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</si>
  <si>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</si>
  <si>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</si>
  <si>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</si>
  <si>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</si>
  <si>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</si>
  <si>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</si>
  <si>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</si>
  <si>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</si>
  <si>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</si>
  <si>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</si>
  <si>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</si>
  <si>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</si>
  <si>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</si>
  <si>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</si>
  <si>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</si>
  <si>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</si>
  <si>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</si>
  <si>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</si>
  <si>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</si>
  <si>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</si>
  <si>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</si>
  <si>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</si>
  <si>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</si>
  <si>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</si>
  <si>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</si>
  <si>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</si>
  <si>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</si>
  <si>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</si>
  <si>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</si>
  <si>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</si>
  <si>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</si>
  <si>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</si>
  <si>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</si>
  <si>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</si>
  <si>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</si>
  <si>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</si>
  <si>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</si>
  <si>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</si>
  <si>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</si>
  <si>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</si>
  <si>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</si>
  <si>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</si>
  <si>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</si>
  <si>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</si>
  <si>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</si>
  <si>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</si>
  <si>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</si>
  <si>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</si>
  <si>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</si>
  <si>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</si>
  <si>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</si>
  <si>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</si>
  <si>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</si>
  <si>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</si>
  <si>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</si>
  <si>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</si>
  <si>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</si>
  <si>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</si>
  <si>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</si>
  <si>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</si>
  <si>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</si>
  <si>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</si>
  <si>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</si>
  <si>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</si>
  <si>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</si>
  <si>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</si>
  <si>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</si>
  <si>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</si>
  <si>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</si>
  <si>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</si>
  <si>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</si>
  <si>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</si>
  <si>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</si>
  <si>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</si>
  <si>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</si>
  <si>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</si>
  <si>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</si>
  <si>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</si>
  <si>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</si>
  <si>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</si>
  <si>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</si>
  <si>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</si>
  <si>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</si>
  <si>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</si>
  <si>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</si>
  <si>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</si>
  <si>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</si>
  <si>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</si>
  <si>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</si>
  <si>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</si>
  <si>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</si>
  <si>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</si>
  <si>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</si>
  <si>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</si>
  <si>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</si>
  <si>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</si>
  <si>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</si>
  <si>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</si>
  <si>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</si>
  <si>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</si>
  <si>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</si>
  <si>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</si>
  <si>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</si>
  <si>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</si>
  <si>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</si>
  <si>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</si>
  <si>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</si>
  <si>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</si>
  <si>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</si>
  <si>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</si>
  <si>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</si>
  <si>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</si>
  <si>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</si>
  <si>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</si>
  <si>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</si>
  <si>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</si>
  <si>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</si>
  <si>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</si>
  <si>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</si>
  <si>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</si>
  <si>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</si>
  <si>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</si>
  <si>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</si>
  <si>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</si>
  <si>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</si>
  <si>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</si>
  <si>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</si>
  <si>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</si>
  <si>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</si>
  <si>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</si>
  <si>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</si>
  <si>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</si>
  <si>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</si>
  <si>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</si>
  <si>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</si>
  <si>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</si>
  <si>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</si>
  <si>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</si>
  <si>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</si>
  <si>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</si>
  <si>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</si>
  <si>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</si>
  <si>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</si>
  <si>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</si>
  <si>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</si>
  <si>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</si>
  <si>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</si>
  <si>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</si>
  <si>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</si>
  <si>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</si>
  <si>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</si>
  <si>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</si>
  <si>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</si>
  <si>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</si>
  <si>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</si>
  <si>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</si>
  <si>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</si>
  <si>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</si>
  <si>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</si>
  <si>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</si>
  <si>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</si>
  <si>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</si>
  <si>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</si>
  <si>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</si>
  <si>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</si>
  <si>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</si>
  <si>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</si>
  <si>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</si>
  <si>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</si>
  <si>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</si>
  <si>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</si>
  <si>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</si>
  <si>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</si>
  <si>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</si>
  <si>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</si>
  <si>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</si>
  <si>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</si>
  <si>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</si>
  <si>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</si>
  <si>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</si>
  <si>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</si>
  <si>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</si>
  <si>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</si>
  <si>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</si>
  <si>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</si>
  <si>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</si>
  <si>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</si>
  <si>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</si>
  <si>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</si>
  <si>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</si>
  <si>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</si>
  <si>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</si>
  <si>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</si>
  <si>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</si>
  <si>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</si>
  <si>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</si>
  <si>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</si>
  <si>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</si>
  <si>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</si>
  <si>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</si>
  <si>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</si>
  <si>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</si>
  <si>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</si>
  <si>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</si>
  <si>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</si>
  <si>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</si>
  <si>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</si>
  <si>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</si>
  <si>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</si>
  <si>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</si>
  <si>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</si>
  <si>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</si>
  <si>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</si>
  <si>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</si>
  <si>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</si>
  <si>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</si>
  <si>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</si>
  <si>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</si>
  <si>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</si>
  <si>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</si>
  <si>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</si>
  <si>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</si>
  <si>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</si>
  <si>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</si>
  <si>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</si>
  <si>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</si>
  <si>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</si>
  <si>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</si>
  <si>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</si>
  <si>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</si>
  <si>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</si>
  <si>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</si>
  <si>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</si>
  <si>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</si>
  <si>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</si>
  <si>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</si>
  <si>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</si>
  <si>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</si>
  <si>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</si>
  <si>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</si>
  <si>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</si>
  <si>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</si>
  <si>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</si>
  <si>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</si>
  <si>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</si>
  <si>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</si>
  <si>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</si>
  <si>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</si>
  <si>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</si>
  <si>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</si>
  <si>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</si>
  <si>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</si>
  <si>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</si>
  <si>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</si>
  <si>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</si>
  <si>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</si>
  <si>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</si>
  <si>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</si>
  <si>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</si>
  <si>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</si>
  <si>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</si>
  <si>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</si>
  <si>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</si>
  <si>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</si>
  <si>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</si>
  <si>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</si>
  <si>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</si>
  <si>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</si>
  <si>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</si>
  <si>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</si>
  <si>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</si>
  <si>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</si>
  <si>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</si>
  <si>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</si>
  <si>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</si>
  <si>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</si>
  <si>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</si>
  <si>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</si>
  <si>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</si>
  <si>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</si>
  <si>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</si>
  <si>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</si>
  <si>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</si>
  <si>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</si>
  <si>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</si>
  <si>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</si>
  <si>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</si>
  <si>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</si>
  <si>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</si>
  <si>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</si>
  <si>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</si>
  <si>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</si>
  <si>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</si>
  <si>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</si>
  <si>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</si>
  <si>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</si>
  <si>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</si>
  <si>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</si>
  <si>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</si>
  <si>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</si>
  <si>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</si>
  <si>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</si>
  <si>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</si>
  <si>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</si>
  <si>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</si>
  <si>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</si>
  <si>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</si>
  <si>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</si>
  <si>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</si>
  <si>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</si>
  <si>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</si>
  <si>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</si>
  <si>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</si>
  <si>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</si>
  <si>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</si>
  <si>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</si>
  <si>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</si>
  <si>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</si>
  <si>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</si>
  <si>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</si>
  <si>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</si>
  <si>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</si>
  <si>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</si>
  <si>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</si>
  <si>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</si>
  <si>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</si>
  <si>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</si>
  <si>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</si>
  <si>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</si>
  <si>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</si>
  <si>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</si>
  <si>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</si>
  <si>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</si>
  <si>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</si>
  <si>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</si>
  <si>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</si>
  <si>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</si>
  <si>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</si>
  <si>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</si>
  <si>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</si>
  <si>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</si>
  <si>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</si>
  <si>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</si>
  <si>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</si>
  <si>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</si>
  <si>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</si>
  <si>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</si>
  <si>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</si>
  <si>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</si>
  <si>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</si>
  <si>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</si>
  <si>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</si>
  <si>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</si>
  <si>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</si>
  <si>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</si>
  <si>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</si>
  <si>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</si>
  <si>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</si>
  <si>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</si>
  <si>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</si>
  <si>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</si>
  <si>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</si>
  <si>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</si>
  <si>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</si>
  <si>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</si>
  <si>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</si>
  <si>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</si>
  <si>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</si>
  <si>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</si>
  <si>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</si>
  <si>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</si>
  <si>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</si>
  <si>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</si>
  <si>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</si>
  <si>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</si>
  <si>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</si>
  <si>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</si>
  <si>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</si>
  <si>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</si>
  <si>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</si>
  <si>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</si>
  <si>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</si>
  <si>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</si>
  <si>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</si>
  <si>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</si>
  <si>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</si>
  <si>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</si>
  <si>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</si>
  <si>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</si>
  <si>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</si>
  <si>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</si>
  <si>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</si>
  <si>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</si>
  <si>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</si>
  <si>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</si>
  <si>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</si>
  <si>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</si>
  <si>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</si>
  <si>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</si>
  <si>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</si>
  <si>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</si>
  <si>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</si>
  <si>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</si>
  <si>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</si>
  <si>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</si>
  <si>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</si>
  <si>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</si>
  <si>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</si>
  <si>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</si>
  <si>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</si>
  <si>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</si>
  <si>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</si>
  <si>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</si>
  <si>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</si>
  <si>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</si>
  <si>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</si>
  <si>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</si>
  <si>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</si>
  <si>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</si>
  <si>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</si>
  <si>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</si>
  <si>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</si>
  <si>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</si>
  <si>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</si>
  <si>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</si>
  <si>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</si>
  <si>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</si>
  <si>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</si>
  <si>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</si>
  <si>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</si>
  <si>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</si>
  <si>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</si>
  <si>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</si>
  <si>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</si>
  <si>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</si>
  <si>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</si>
  <si>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</si>
  <si>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</si>
  <si>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</si>
  <si>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</si>
  <si>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</si>
  <si>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</si>
  <si>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</si>
  <si>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</si>
  <si>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</si>
  <si>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</si>
  <si>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</si>
  <si>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</si>
  <si>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</si>
  <si>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</si>
  <si>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</si>
  <si>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</si>
  <si>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</si>
  <si>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</si>
  <si>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</si>
  <si>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</si>
  <si>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</si>
  <si>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</si>
  <si>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</si>
  <si>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</si>
  <si>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</si>
  <si>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</si>
  <si>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</si>
  <si>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</si>
  <si>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</si>
  <si>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</si>
  <si>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</si>
  <si>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</si>
  <si>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</si>
  <si>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</si>
  <si>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</si>
  <si>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</si>
  <si>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</si>
  <si>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</si>
  <si>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</si>
  <si>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</si>
  <si>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</si>
  <si>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</si>
  <si>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</si>
  <si>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</si>
  <si>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</si>
  <si>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</si>
  <si>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</si>
  <si>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</si>
  <si>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</si>
  <si>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</si>
  <si>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</si>
  <si>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</si>
  <si>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</si>
  <si>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</si>
  <si>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</si>
  <si>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</si>
  <si>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</si>
  <si>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</si>
  <si>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</si>
  <si>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</si>
  <si>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</si>
  <si>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</si>
  <si>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</si>
  <si>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</si>
  <si>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</si>
  <si>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</si>
  <si>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</si>
  <si>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</si>
  <si>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</si>
  <si>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</si>
  <si>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</si>
  <si>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</si>
  <si>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</si>
  <si>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</si>
  <si>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</si>
  <si>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</si>
  <si>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</si>
  <si>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</si>
  <si>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</si>
  <si>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</si>
  <si>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</si>
  <si>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</si>
  <si>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</si>
  <si>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</si>
  <si>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</si>
  <si>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</si>
  <si>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</si>
  <si>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</si>
  <si>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</si>
  <si>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</si>
  <si>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</si>
  <si>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</si>
  <si>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</si>
  <si>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</si>
  <si>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</si>
  <si>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</si>
  <si>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</si>
  <si>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</si>
  <si>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</si>
  <si>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</si>
  <si>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</si>
  <si>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</si>
  <si>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</si>
  <si>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</si>
  <si>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</si>
  <si>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</si>
  <si>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</si>
  <si>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</si>
  <si>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</si>
  <si>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</si>
  <si>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</si>
  <si>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</si>
  <si>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</si>
  <si>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</si>
  <si>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</si>
  <si>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</si>
  <si>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</si>
  <si>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</si>
  <si>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</si>
  <si>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</si>
  <si>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</si>
  <si>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</si>
  <si>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</si>
  <si>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</si>
  <si>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</si>
  <si>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</si>
  <si>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</si>
  <si>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</si>
  <si>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</si>
  <si>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</si>
  <si>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</si>
  <si>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</si>
  <si>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</si>
  <si>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</si>
  <si>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</si>
  <si>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</si>
  <si>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</si>
  <si>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</si>
  <si>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</si>
  <si>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</si>
  <si>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</si>
  <si>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</si>
  <si>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</si>
  <si>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</si>
  <si>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</si>
  <si>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</si>
  <si>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</si>
  <si>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</si>
  <si>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</si>
  <si>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</si>
  <si>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</si>
  <si>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</si>
  <si>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</si>
  <si>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</si>
  <si>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</si>
  <si>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</si>
  <si>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</si>
  <si>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</si>
  <si>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</si>
  <si>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</si>
  <si>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</si>
  <si>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</si>
  <si>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</si>
  <si>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</si>
  <si>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</si>
  <si>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</si>
  <si>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</si>
  <si>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</si>
  <si>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</si>
  <si>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</si>
  <si>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</si>
  <si>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</si>
  <si>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</si>
  <si>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</si>
  <si>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</si>
  <si>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</si>
  <si>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</si>
  <si>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</si>
  <si>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</si>
  <si>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</si>
  <si>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</si>
  <si>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</si>
  <si>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</si>
  <si>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</si>
  <si>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</si>
  <si>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</si>
  <si>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</si>
  <si>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</si>
  <si>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</si>
  <si>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</si>
  <si>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</si>
  <si>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</si>
  <si>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</si>
  <si>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</si>
  <si>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</si>
  <si>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</si>
  <si>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</si>
  <si>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</si>
  <si>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</si>
  <si>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</si>
  <si>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</si>
  <si>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</si>
  <si>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</si>
  <si>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</si>
  <si>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</si>
  <si>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</si>
  <si>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</si>
  <si>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</si>
  <si>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</si>
  <si>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</si>
  <si>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</si>
  <si>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</si>
  <si>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</si>
  <si>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</si>
  <si>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</si>
  <si>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</si>
  <si>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</si>
  <si>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</si>
  <si>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</si>
  <si>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</si>
  <si>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</si>
  <si>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</si>
  <si>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</si>
  <si>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</si>
  <si>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</si>
  <si>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</si>
  <si>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</si>
  <si>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</si>
  <si>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</si>
  <si>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</si>
  <si>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</si>
  <si>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</si>
  <si>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</si>
  <si>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</si>
  <si>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</si>
  <si>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</si>
  <si>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</si>
  <si>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</si>
  <si>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</si>
  <si>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</si>
  <si>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</si>
  <si>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</si>
  <si>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</si>
  <si>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</si>
  <si>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</si>
  <si>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</si>
  <si>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</si>
  <si>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</si>
  <si>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</si>
  <si>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</si>
  <si>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</si>
  <si>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</si>
  <si>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</si>
  <si>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</si>
  <si>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</si>
  <si>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</si>
  <si>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</si>
  <si>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</si>
  <si>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</si>
  <si>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</si>
  <si>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</si>
  <si>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</si>
  <si>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</si>
  <si>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</si>
  <si>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</si>
  <si>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</si>
  <si>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</si>
  <si>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</si>
  <si>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</si>
  <si>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</si>
  <si>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</si>
  <si>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</si>
  <si>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</si>
  <si>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</si>
  <si>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</si>
  <si>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</si>
  <si>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</si>
  <si>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</si>
  <si>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</si>
  <si>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</si>
  <si>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</si>
  <si>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</si>
  <si>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</si>
  <si>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</si>
  <si>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</si>
  <si>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</si>
  <si>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</si>
  <si>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</si>
  <si>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</si>
  <si>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</si>
  <si>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</si>
  <si>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</si>
  <si>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</si>
  <si>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</si>
  <si>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</si>
  <si>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</si>
  <si>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</si>
  <si>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</si>
  <si>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</si>
  <si>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</si>
  <si>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</si>
  <si>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</si>
  <si>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</si>
  <si>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</si>
  <si>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</si>
  <si>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</si>
  <si>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</si>
  <si>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</si>
  <si>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</si>
  <si>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</si>
  <si>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</si>
  <si>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</si>
  <si>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</si>
  <si>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</si>
  <si>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</si>
  <si>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</si>
  <si>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</si>
  <si>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</si>
  <si>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</si>
  <si>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</si>
  <si>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</si>
  <si>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</si>
  <si>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</si>
  <si>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</si>
  <si>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</si>
  <si>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</si>
  <si>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</si>
  <si>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</si>
  <si>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</si>
  <si>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</si>
  <si>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</si>
  <si>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</si>
  <si>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</si>
  <si>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</si>
  <si>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</si>
  <si>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</si>
  <si>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</si>
  <si>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</si>
  <si>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</si>
  <si>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</si>
  <si>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</si>
  <si>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</si>
  <si>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</si>
  <si>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</si>
  <si>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</si>
  <si>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</si>
  <si>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</si>
  <si>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</si>
  <si>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</si>
  <si>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</si>
  <si>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</si>
  <si>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</si>
  <si>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</si>
  <si>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</si>
  <si>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</si>
  <si>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</si>
  <si>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</si>
  <si>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</si>
  <si>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</si>
  <si>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</si>
  <si>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</si>
  <si>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</si>
  <si>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</si>
  <si>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</si>
  <si>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</si>
  <si>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</si>
  <si>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</si>
  <si>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</si>
  <si>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</si>
  <si>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</si>
  <si>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</si>
  <si>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</si>
  <si>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</si>
  <si>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</si>
  <si>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</si>
  <si>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</si>
  <si>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</si>
  <si>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</si>
  <si>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</si>
  <si>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</si>
  <si>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</si>
  <si>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</si>
  <si>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</si>
  <si>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</si>
  <si>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</si>
  <si>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</si>
  <si>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</si>
  <si>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</si>
  <si>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</si>
  <si>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</si>
  <si>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</si>
  <si>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</si>
  <si>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</si>
  <si>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</si>
  <si>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</si>
  <si>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</si>
  <si>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</si>
  <si>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</si>
  <si>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</si>
  <si>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</si>
  <si>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</si>
  <si>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</si>
  <si>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</si>
  <si>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</si>
  <si>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</si>
  <si>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</si>
  <si>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</si>
  <si>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</si>
  <si>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</si>
  <si>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</si>
  <si>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</si>
  <si>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</si>
  <si>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</si>
  <si>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</si>
  <si>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</si>
  <si>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</si>
  <si>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</si>
  <si>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</si>
  <si>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</si>
  <si>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</si>
  <si>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</si>
  <si>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</si>
  <si>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</si>
  <si>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</si>
  <si>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</si>
  <si>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</si>
  <si>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</si>
  <si>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</si>
  <si>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</si>
  <si>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</si>
  <si>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</si>
  <si>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</si>
  <si>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</si>
  <si>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</si>
  <si>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</si>
  <si>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</si>
  <si>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</si>
  <si>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</si>
  <si>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</si>
  <si>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</si>
  <si>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</si>
  <si>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</si>
  <si>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</si>
  <si>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</si>
  <si>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</si>
  <si>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</si>
  <si>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</si>
  <si>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</si>
  <si>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</si>
  <si>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</si>
  <si>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</si>
  <si>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</si>
  <si>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</si>
  <si>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</si>
  <si>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</si>
  <si>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</si>
  <si>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</si>
  <si>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</si>
  <si>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</si>
  <si>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</si>
  <si>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</si>
  <si>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</si>
  <si>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</si>
  <si>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</si>
  <si>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</si>
  <si>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</si>
  <si>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</si>
  <si>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</si>
  <si>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</si>
  <si>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</si>
  <si>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</si>
  <si>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</si>
  <si>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</si>
  <si>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</si>
  <si>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</si>
  <si>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</si>
  <si>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</si>
  <si>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</si>
  <si>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</si>
  <si>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</si>
  <si>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</si>
  <si>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</si>
  <si>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</si>
  <si>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</si>
  <si>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</si>
  <si>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</si>
  <si>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</si>
  <si>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</si>
  <si>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</si>
  <si>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</si>
  <si>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</si>
  <si>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</si>
  <si>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</si>
  <si>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</si>
  <si>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</si>
  <si>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</si>
  <si>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</si>
  <si>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</si>
  <si>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</si>
  <si>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</si>
  <si>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</si>
  <si>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</si>
  <si>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</si>
  <si>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</si>
  <si>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</si>
  <si>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</si>
  <si>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</si>
  <si>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</si>
  <si>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</si>
  <si>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</si>
  <si>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</si>
  <si>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</si>
  <si>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</si>
  <si>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</si>
  <si>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</si>
  <si>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</si>
  <si>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</si>
  <si>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</si>
  <si>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</si>
  <si>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</si>
  <si>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</si>
  <si>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</si>
  <si>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</si>
  <si>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</si>
  <si>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</si>
  <si>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</si>
  <si>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</si>
  <si>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</si>
  <si>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</si>
  <si>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</si>
  <si>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</si>
  <si>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</si>
  <si>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</si>
  <si>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</si>
  <si>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</si>
  <si>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</si>
  <si>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</si>
  <si>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</si>
  <si>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</si>
  <si>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</si>
  <si>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</si>
  <si>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</si>
  <si>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</si>
  <si>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</si>
  <si>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</si>
  <si>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</si>
  <si>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</si>
  <si>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</si>
  <si>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</si>
  <si>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</si>
  <si>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</si>
  <si>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</si>
  <si>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</si>
  <si>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</si>
  <si>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</si>
  <si>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</si>
  <si>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</si>
  <si>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</si>
  <si>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</si>
  <si>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</si>
  <si>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</si>
  <si>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</si>
  <si>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</si>
  <si>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</si>
  <si>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</si>
  <si>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</si>
  <si>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</si>
  <si>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</si>
  <si>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</si>
  <si>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</si>
  <si>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</si>
  <si>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</si>
  <si>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</si>
  <si>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</si>
  <si>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</si>
  <si>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</si>
  <si>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</si>
  <si>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</si>
  <si>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</si>
  <si>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</si>
  <si>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</si>
  <si>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</si>
  <si>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</si>
  <si>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</si>
  <si>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</si>
  <si>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</si>
  <si>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</si>
  <si>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</si>
  <si>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</si>
  <si>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</si>
  <si>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</si>
  <si>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</si>
  <si>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</si>
  <si>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</si>
  <si>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</si>
  <si>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</si>
  <si>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</si>
  <si>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</si>
  <si>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</si>
  <si>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</si>
  <si>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</si>
  <si>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</si>
  <si>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</si>
  <si>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</si>
  <si>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</si>
  <si>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</si>
  <si>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</si>
  <si>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</si>
  <si>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</si>
  <si>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</si>
  <si>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</si>
  <si>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</si>
  <si>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</si>
  <si>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</si>
  <si>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</si>
  <si>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</si>
  <si>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</si>
  <si>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</si>
  <si>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</si>
  <si>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</si>
  <si>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</si>
  <si>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</si>
  <si>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</si>
  <si>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</si>
  <si>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</si>
  <si>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</si>
  <si>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</si>
  <si>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</si>
  <si>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</si>
  <si>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</si>
  <si>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</si>
  <si>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</si>
  <si>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</si>
  <si>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</si>
  <si>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</si>
  <si>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</si>
  <si>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</si>
  <si>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</si>
  <si>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</si>
  <si>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</si>
  <si>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</si>
  <si>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</si>
  <si>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</si>
  <si>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</si>
  <si>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</si>
  <si>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</si>
  <si>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</si>
  <si>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</si>
  <si>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</si>
  <si>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</si>
  <si>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</si>
  <si>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</si>
  <si>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</si>
  <si>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</si>
  <si>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</si>
  <si>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</si>
  <si>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</si>
  <si>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</si>
  <si>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</si>
  <si>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</si>
  <si>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</si>
  <si>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</si>
  <si>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</si>
  <si>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</si>
  <si>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</si>
  <si>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</si>
  <si>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</si>
  <si>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</si>
  <si>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</si>
  <si>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</si>
  <si>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</si>
  <si>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</si>
  <si>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</si>
  <si>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</si>
  <si>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</si>
  <si>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</si>
  <si>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</si>
  <si>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</si>
  <si>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</si>
  <si>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</si>
  <si>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</si>
  <si>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</si>
  <si>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</si>
  <si>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</si>
  <si>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</si>
  <si>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</si>
  <si>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</si>
  <si>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</si>
  <si>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</si>
  <si>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</si>
  <si>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</si>
  <si>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</si>
  <si>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</si>
  <si>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</si>
  <si>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</si>
  <si>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</si>
  <si>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</si>
  <si>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</si>
  <si>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</si>
  <si>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</si>
  <si>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</si>
  <si>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</si>
  <si>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</si>
  <si>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</si>
  <si>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</si>
  <si>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</si>
  <si>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</si>
  <si>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</si>
  <si>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</si>
  <si>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</si>
  <si>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</si>
  <si>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</si>
  <si>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</si>
  <si>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</si>
  <si>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</si>
  <si>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</si>
  <si>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</si>
  <si>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</si>
  <si>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</si>
  <si>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</si>
  <si>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</si>
  <si>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</si>
  <si>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</si>
  <si>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</si>
  <si>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</si>
  <si>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</si>
  <si>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</si>
  <si>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</si>
  <si>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</si>
  <si>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</si>
  <si>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</si>
  <si>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</si>
  <si>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</si>
  <si>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</si>
  <si>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</si>
  <si>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</si>
  <si>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</si>
  <si>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</si>
  <si>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</si>
  <si>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</si>
  <si>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</si>
  <si>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</si>
  <si>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</si>
  <si>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</si>
  <si>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</si>
  <si>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</si>
  <si>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</si>
  <si>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</si>
  <si>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</si>
  <si>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</si>
  <si>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</si>
  <si>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</si>
  <si>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</si>
  <si>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</si>
  <si>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</si>
  <si>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</si>
  <si>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</si>
  <si>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</si>
  <si>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</si>
  <si>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</si>
  <si>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</si>
  <si>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</si>
  <si>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</si>
  <si>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</si>
  <si>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</si>
  <si>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</si>
  <si>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</si>
  <si>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</si>
  <si>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</si>
  <si>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</si>
  <si>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</si>
  <si>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</si>
  <si>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</si>
  <si>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</si>
  <si>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</si>
  <si>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</si>
  <si>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</si>
  <si>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</si>
  <si>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</si>
  <si>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</si>
  <si>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</si>
  <si>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</si>
  <si>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</si>
  <si>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</si>
  <si>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</si>
  <si>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</si>
  <si>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</si>
  <si>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</si>
  <si>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</si>
  <si>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</si>
  <si>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</si>
  <si>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</si>
  <si>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</si>
  <si>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</si>
  <si>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</si>
  <si>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</si>
  <si>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</si>
  <si>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</si>
  <si>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</si>
  <si>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</si>
  <si>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</si>
  <si>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</si>
  <si>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</si>
  <si>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</si>
  <si>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</si>
  <si>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</si>
  <si>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</si>
  <si>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</si>
  <si>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</si>
  <si>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</si>
  <si>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</si>
  <si>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</si>
  <si>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</si>
  <si>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</si>
  <si>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</si>
  <si>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</si>
  <si>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</si>
  <si>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</si>
  <si>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</si>
  <si>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</si>
  <si>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</si>
  <si>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</si>
  <si>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</si>
  <si>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</si>
  <si>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</si>
  <si>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</si>
  <si>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</si>
  <si>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</si>
  <si>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</si>
  <si>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</si>
  <si>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</si>
  <si>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</si>
  <si>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</si>
  <si>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</si>
  <si>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</si>
  <si>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</si>
  <si>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</si>
  <si>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</si>
  <si>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</si>
  <si>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</si>
  <si>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</si>
  <si>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</si>
  <si>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</si>
  <si>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</si>
  <si>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</si>
  <si>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</si>
  <si>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</si>
  <si>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</si>
  <si>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</si>
  <si>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</si>
  <si>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</si>
  <si>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</si>
  <si>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</si>
  <si>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</si>
  <si>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</si>
  <si>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</si>
  <si>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</si>
  <si>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</si>
  <si>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</si>
  <si>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</si>
  <si>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</si>
  <si>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</si>
  <si>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</si>
  <si>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</si>
  <si>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</si>
  <si>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</si>
  <si>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</si>
  <si>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</si>
  <si>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</si>
  <si>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</si>
  <si>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</si>
  <si>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</si>
  <si>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</si>
  <si>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</si>
  <si>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</si>
  <si>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</si>
  <si>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</si>
  <si>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</si>
  <si>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</si>
  <si>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</si>
  <si>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</si>
  <si>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</si>
  <si>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</si>
  <si>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</si>
  <si>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</si>
  <si>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</si>
  <si>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</si>
  <si>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</si>
  <si>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</si>
  <si>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</si>
  <si>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</si>
  <si>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</si>
  <si>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</si>
  <si>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</si>
  <si>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</si>
  <si>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</si>
  <si>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</si>
  <si>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</si>
  <si>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</si>
  <si>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</si>
  <si>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</si>
  <si>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</si>
  <si>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</si>
  <si>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</si>
  <si>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</si>
  <si>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</si>
  <si>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</si>
  <si>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</si>
  <si>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</si>
  <si>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</si>
  <si>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</si>
  <si>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</si>
  <si>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</si>
  <si>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</si>
  <si>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</si>
  <si>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</si>
  <si>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</si>
  <si>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</si>
  <si>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</si>
  <si>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</si>
  <si>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</si>
  <si>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</si>
  <si>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</si>
  <si>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</si>
  <si>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</si>
  <si>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</si>
  <si>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</si>
  <si>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</si>
  <si>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</si>
  <si>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</si>
  <si>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</si>
  <si>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</si>
  <si>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</si>
  <si>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</si>
  <si>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</si>
  <si>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</si>
  <si>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</si>
  <si>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</si>
  <si>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</si>
  <si>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</si>
  <si>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</si>
  <si>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</si>
  <si>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</si>
  <si>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</si>
  <si>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</si>
  <si>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</si>
  <si>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</si>
  <si>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</si>
  <si>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</si>
  <si>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</si>
  <si>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</si>
  <si>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</si>
  <si>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</si>
  <si>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</si>
  <si>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</si>
  <si>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</si>
  <si>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</si>
  <si>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</si>
  <si>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</si>
  <si>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</si>
  <si>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</si>
  <si>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</si>
  <si>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</si>
  <si>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</si>
  <si>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</si>
  <si>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</si>
  <si>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</si>
  <si>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</si>
  <si>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</si>
  <si>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</si>
  <si>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</si>
  <si>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</si>
  <si>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</si>
  <si>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</si>
  <si>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</si>
  <si>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</si>
  <si>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</si>
  <si>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</si>
  <si>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</si>
  <si>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</si>
  <si>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</si>
  <si>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</si>
  <si>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</si>
  <si>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</si>
  <si>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</si>
  <si>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</si>
  <si>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</si>
  <si>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</si>
  <si>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</si>
  <si>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</si>
  <si>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</si>
  <si>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</si>
  <si>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</si>
  <si>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</si>
  <si>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</si>
  <si>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</si>
  <si>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</si>
  <si>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</si>
  <si>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</si>
  <si>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</si>
  <si>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</si>
  <si>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</si>
  <si>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</si>
  <si>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</si>
  <si>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</si>
  <si>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</si>
  <si>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</si>
  <si>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</si>
  <si>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</si>
  <si>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</si>
  <si>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</si>
  <si>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</si>
  <si>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</si>
  <si>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</si>
  <si>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</si>
  <si>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</si>
  <si>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</si>
  <si>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</si>
  <si>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</si>
  <si>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</si>
  <si>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</si>
  <si>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</si>
  <si>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</si>
  <si>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</si>
  <si>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</si>
  <si>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</si>
  <si>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</si>
  <si>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</si>
  <si>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</si>
  <si>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</si>
  <si>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</si>
  <si>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</si>
  <si>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</si>
  <si>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</si>
  <si>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</si>
  <si>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</si>
  <si>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</si>
  <si>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</si>
  <si>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</si>
  <si>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</si>
  <si>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</si>
  <si>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</si>
  <si>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</si>
  <si>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</si>
  <si>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</si>
  <si>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</si>
  <si>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</si>
  <si>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</si>
  <si>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</si>
  <si>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</si>
  <si>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</si>
  <si>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</si>
  <si>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</si>
  <si>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</si>
  <si>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</si>
  <si>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</si>
  <si>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</si>
  <si>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</si>
  <si>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</si>
  <si>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</si>
  <si>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</si>
  <si>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</si>
  <si>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</si>
  <si>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</si>
  <si>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</si>
  <si>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</si>
  <si>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</si>
  <si>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</si>
  <si>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</si>
  <si>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</si>
  <si>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</si>
  <si>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</si>
  <si>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</si>
  <si>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</si>
  <si>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</si>
  <si>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</si>
  <si>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</si>
  <si>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</si>
  <si>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</si>
  <si>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</si>
  <si>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</si>
  <si>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</si>
  <si>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</si>
  <si>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</si>
  <si>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</si>
  <si>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</si>
  <si>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</si>
  <si>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</si>
  <si>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</si>
  <si>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</si>
  <si>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</si>
  <si>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</si>
  <si>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</si>
  <si>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</si>
  <si>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</si>
  <si>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</si>
  <si>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</si>
  <si>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</si>
  <si>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</si>
  <si>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</si>
  <si>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</si>
  <si>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</si>
  <si>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</si>
  <si>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</si>
  <si>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</si>
  <si>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</si>
  <si>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</si>
  <si>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</si>
  <si>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</si>
  <si>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</si>
  <si>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</si>
  <si>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</si>
  <si>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</si>
  <si>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</si>
  <si>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</si>
  <si>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</si>
  <si>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</si>
  <si>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</si>
  <si>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</si>
  <si>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</si>
  <si>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</si>
  <si>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</si>
  <si>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</si>
  <si>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</si>
  <si>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</si>
  <si>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</si>
  <si>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</si>
  <si>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</si>
  <si>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</si>
  <si>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</si>
  <si>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</si>
  <si>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</si>
  <si>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</si>
  <si>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</si>
  <si>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</si>
  <si>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</si>
  <si>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</si>
  <si>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</si>
  <si>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</si>
  <si>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</si>
  <si>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</si>
  <si>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</si>
  <si>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</si>
  <si>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</si>
  <si>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</si>
  <si>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</si>
  <si>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</si>
  <si>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</si>
  <si>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</si>
  <si>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</si>
  <si>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</si>
  <si>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</si>
  <si>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</si>
  <si>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</si>
  <si>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</si>
  <si>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</si>
  <si>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</si>
  <si>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</si>
  <si>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</si>
  <si>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</si>
  <si>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</si>
  <si>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</si>
  <si>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</si>
  <si>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</si>
  <si>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</si>
  <si>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</si>
  <si>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</si>
  <si>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</si>
  <si>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</si>
  <si>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</si>
  <si>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</si>
  <si>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</si>
  <si>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</si>
  <si>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</si>
  <si>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</si>
  <si>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</si>
  <si>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</si>
  <si>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</si>
  <si>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</si>
  <si>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</si>
  <si>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</si>
  <si>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</si>
  <si>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</si>
  <si>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</si>
  <si>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</si>
  <si>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</si>
  <si>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</si>
  <si>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</si>
  <si>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</si>
  <si>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</si>
  <si>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</si>
  <si>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</si>
  <si>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</si>
  <si>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</si>
  <si>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</si>
  <si>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</si>
  <si>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</si>
  <si>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</si>
  <si>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</si>
  <si>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</si>
  <si>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</si>
  <si>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</si>
  <si>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</si>
  <si>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</si>
  <si>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</si>
  <si>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</si>
  <si>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</si>
  <si>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</si>
  <si>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</si>
  <si>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</si>
  <si>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</si>
  <si>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</si>
  <si>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</si>
  <si>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</si>
  <si>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</si>
  <si>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</si>
  <si>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</si>
  <si>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</si>
  <si>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</si>
  <si>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</si>
  <si>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</si>
  <si>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</si>
  <si>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</si>
  <si>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</si>
  <si>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</si>
  <si>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</si>
  <si>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</si>
  <si>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</si>
  <si>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</si>
  <si>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</si>
  <si>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</si>
  <si>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</si>
  <si>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</si>
  <si>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</si>
  <si>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</si>
  <si>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</si>
  <si>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</si>
  <si>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</si>
  <si>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</si>
  <si>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</si>
  <si>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</si>
  <si>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</si>
  <si>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</si>
  <si>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</si>
  <si>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</si>
  <si>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</si>
  <si>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</si>
  <si>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</si>
  <si>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</si>
  <si>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</si>
  <si>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</si>
  <si>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</si>
  <si>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</si>
  <si>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</si>
  <si>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</si>
  <si>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</si>
  <si>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</si>
  <si>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</si>
  <si>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</si>
  <si>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</si>
  <si>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</si>
  <si>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</si>
  <si>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</si>
  <si>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</si>
  <si>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</si>
  <si>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</si>
  <si>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</si>
  <si>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</si>
  <si>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</si>
  <si>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</si>
  <si>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</si>
  <si>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</si>
  <si>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</si>
  <si>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</si>
  <si>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</si>
  <si>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</si>
  <si>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</si>
  <si>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</si>
  <si>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</si>
  <si>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</si>
  <si>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</si>
  <si>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</si>
  <si>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</si>
  <si>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</si>
  <si>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</si>
  <si>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</si>
  <si>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</si>
  <si>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</si>
  <si>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</si>
  <si>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</si>
  <si>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</si>
  <si>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</si>
  <si>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</si>
  <si>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</si>
  <si>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</si>
  <si>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</si>
  <si>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</si>
  <si>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</si>
  <si>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</si>
  <si>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</si>
  <si>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</si>
  <si>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</si>
  <si>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</si>
  <si>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</si>
  <si>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</si>
  <si>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</si>
  <si>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</si>
  <si>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</si>
  <si>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</si>
  <si>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</si>
  <si>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</si>
  <si>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</si>
  <si>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</si>
  <si>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</si>
  <si>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</si>
  <si>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</si>
  <si>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</si>
  <si>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</si>
  <si>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</si>
  <si>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</si>
  <si>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</si>
  <si>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</si>
  <si>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</si>
  <si>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</si>
  <si>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</si>
  <si>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</si>
  <si>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</si>
  <si>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</si>
  <si>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</si>
  <si>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</si>
  <si>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</si>
  <si>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</si>
  <si>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</si>
  <si>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</si>
  <si>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</si>
  <si>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</si>
  <si>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</si>
  <si>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</si>
  <si>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</si>
  <si>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</si>
  <si>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</si>
  <si>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</si>
  <si>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</si>
  <si>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</si>
  <si>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</si>
  <si>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</si>
  <si>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</si>
  <si>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</si>
  <si>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</si>
  <si>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</si>
  <si>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</si>
  <si>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</si>
  <si>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</si>
  <si>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</si>
  <si>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</si>
  <si>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</si>
  <si>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</si>
  <si>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</si>
  <si>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</si>
  <si>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</si>
  <si>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</si>
  <si>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</si>
  <si>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</si>
  <si>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</si>
  <si>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</si>
  <si>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</si>
  <si>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</si>
  <si>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</si>
  <si>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</si>
  <si>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</si>
  <si>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</si>
  <si>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</si>
  <si>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</si>
  <si>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</si>
  <si>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</si>
  <si>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</si>
  <si>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</si>
  <si>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</si>
  <si>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</si>
  <si>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</si>
  <si>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</si>
  <si>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</si>
  <si>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</si>
  <si>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</si>
  <si>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</si>
  <si>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</si>
  <si>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</si>
  <si>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</si>
  <si>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</si>
  <si>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</si>
  <si>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</si>
  <si>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</si>
  <si>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</si>
  <si>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</si>
  <si>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</si>
  <si>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</si>
  <si>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</si>
  <si>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</si>
  <si>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</si>
  <si>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</si>
  <si>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</si>
  <si>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</si>
  <si>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</si>
  <si>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</si>
  <si>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</si>
  <si>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</si>
  <si>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</si>
  <si>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</si>
  <si>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</si>
  <si>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</si>
  <si>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</si>
  <si>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</si>
  <si>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</si>
  <si>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</si>
  <si>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</si>
  <si>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</si>
  <si>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</si>
  <si>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</si>
  <si>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</si>
  <si>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</si>
  <si>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</si>
  <si>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</si>
  <si>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</si>
  <si>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</si>
  <si>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</si>
  <si>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</si>
  <si>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</si>
  <si>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</si>
  <si>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</si>
  <si>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</si>
  <si>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</si>
  <si>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</si>
  <si>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</si>
  <si>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</si>
  <si>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</si>
  <si>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</si>
  <si>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</si>
  <si>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</si>
  <si>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</si>
  <si>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</si>
  <si>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</si>
  <si>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</si>
  <si>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</si>
  <si>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</si>
  <si>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</si>
  <si>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</si>
  <si>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</si>
  <si>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</si>
  <si>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</si>
  <si>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</si>
  <si>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</si>
  <si>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</si>
  <si>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</si>
  <si>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</si>
  <si>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</si>
  <si>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</si>
  <si>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</si>
  <si>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</si>
  <si>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</si>
  <si>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</si>
  <si>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</si>
  <si>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</si>
  <si>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</si>
  <si>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</si>
  <si>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</si>
  <si>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</si>
  <si>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</si>
  <si>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</si>
  <si>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</si>
  <si>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</si>
  <si>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</si>
  <si>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</si>
  <si>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</si>
  <si>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</si>
  <si>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</si>
  <si>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</si>
  <si>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</si>
  <si>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</si>
  <si>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</si>
  <si>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</si>
  <si>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</si>
  <si>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</si>
  <si>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</si>
  <si>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</si>
  <si>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</si>
  <si>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</si>
  <si>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</si>
  <si>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</si>
  <si>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</si>
  <si>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</si>
  <si>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</si>
  <si>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</si>
  <si>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</si>
  <si>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</si>
  <si>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</si>
  <si>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</si>
  <si>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</si>
  <si>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</si>
  <si>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</si>
  <si>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</si>
  <si>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</si>
  <si>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</si>
  <si>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</si>
  <si>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</si>
  <si>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</si>
  <si>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</si>
  <si>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</si>
  <si>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</si>
  <si>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</si>
  <si>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</si>
  <si>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</si>
  <si>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</si>
  <si>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</si>
  <si>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</si>
  <si>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</si>
  <si>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</si>
  <si>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</si>
  <si>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</si>
  <si>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</si>
  <si>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</si>
  <si>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</si>
  <si>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</si>
  <si>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</si>
  <si>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</si>
  <si>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</si>
  <si>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</si>
  <si>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</si>
  <si>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</si>
  <si>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</si>
  <si>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</si>
  <si>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</si>
  <si>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</si>
  <si>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</si>
  <si>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</si>
  <si>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</si>
  <si>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</si>
  <si>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</si>
  <si>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</si>
  <si>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</si>
  <si>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</si>
  <si>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</si>
  <si>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</si>
  <si>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</si>
  <si>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</si>
  <si>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</si>
  <si>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</si>
  <si>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</si>
  <si>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</si>
  <si>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</si>
  <si>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</si>
  <si>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</si>
  <si>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</si>
  <si>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</si>
  <si>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</si>
  <si>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</si>
  <si>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</si>
  <si>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</si>
  <si>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</si>
  <si>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</si>
  <si>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</si>
  <si>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</si>
  <si>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</si>
  <si>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</si>
  <si>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</si>
  <si>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</si>
  <si>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</si>
  <si>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</si>
  <si>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</si>
  <si>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</si>
  <si>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</si>
  <si>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</si>
  <si>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</si>
  <si>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</si>
  <si>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</si>
  <si>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</si>
  <si>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</si>
  <si>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</si>
  <si>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</si>
  <si>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</si>
  <si>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</si>
  <si>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</si>
  <si>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</si>
  <si>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</si>
  <si>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</si>
  <si>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</si>
  <si>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</si>
  <si>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</si>
  <si>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</si>
  <si>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</si>
  <si>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</si>
  <si>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</si>
  <si>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</si>
  <si>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</si>
  <si>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</si>
  <si>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</si>
  <si>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</si>
  <si>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</si>
  <si>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</si>
  <si>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</si>
  <si>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</si>
  <si>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</si>
  <si>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</si>
  <si>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</si>
  <si>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</si>
  <si>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</si>
  <si>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</si>
  <si>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</si>
  <si>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</si>
  <si>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</si>
  <si>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</si>
  <si>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</si>
  <si>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</si>
  <si>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</si>
  <si>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</si>
  <si>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</si>
  <si>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</si>
  <si>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</si>
  <si>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</si>
  <si>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</si>
  <si>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</si>
  <si>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</si>
  <si>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</si>
  <si>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</si>
  <si>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</si>
  <si>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</si>
  <si>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</si>
  <si>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</si>
  <si>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</si>
  <si>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</si>
  <si>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</si>
  <si>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</si>
  <si>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</si>
  <si>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</si>
  <si>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</si>
  <si>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</si>
  <si>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</si>
  <si>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</si>
  <si>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</si>
  <si>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</si>
  <si>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</si>
  <si>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</si>
  <si>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</si>
  <si>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</si>
  <si>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</si>
  <si>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</si>
  <si>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</si>
  <si>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</si>
  <si>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</si>
  <si>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</si>
  <si>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</si>
  <si>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</si>
  <si>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</si>
  <si>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</si>
  <si>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</si>
  <si>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</si>
  <si>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</si>
  <si>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</si>
  <si>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</si>
  <si>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</si>
  <si>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</si>
  <si>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</si>
  <si>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</si>
  <si>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</si>
  <si>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</si>
  <si>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</si>
  <si>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</si>
  <si>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</si>
  <si>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</si>
  <si>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</si>
  <si>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</si>
  <si>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</si>
  <si>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</si>
  <si>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</si>
  <si>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</si>
  <si>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</si>
  <si>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</si>
  <si>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</si>
  <si>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</si>
  <si>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</si>
  <si>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</si>
  <si>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</si>
  <si>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</si>
  <si>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</si>
  <si>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</si>
  <si>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</si>
  <si>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</si>
  <si>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</si>
  <si>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</si>
  <si>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</si>
  <si>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</si>
  <si>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</si>
  <si>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</si>
  <si>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</si>
  <si>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</si>
  <si>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</si>
  <si>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</si>
  <si>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</si>
  <si>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</si>
  <si>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</si>
  <si>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</si>
  <si>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</si>
  <si>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</si>
  <si>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</si>
  <si>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</si>
  <si>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</si>
  <si>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</si>
  <si>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</si>
  <si>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</si>
  <si>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</si>
  <si>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</si>
  <si>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</si>
  <si>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</si>
  <si>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</si>
  <si>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</si>
  <si>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</si>
  <si>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</si>
  <si>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</si>
  <si>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</si>
  <si>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</si>
  <si>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</si>
  <si>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</si>
  <si>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</si>
  <si>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</si>
  <si>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</si>
  <si>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</si>
  <si>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</si>
  <si>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</si>
  <si>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</si>
  <si>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</si>
  <si>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</si>
  <si>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</si>
  <si>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</si>
  <si>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</si>
  <si>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</si>
  <si>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</si>
  <si>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</si>
  <si>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</si>
  <si>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</si>
  <si>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</si>
  <si>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</si>
  <si>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</si>
  <si>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</si>
  <si>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</si>
  <si>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</si>
  <si>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</si>
  <si>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</si>
  <si>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</si>
  <si>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</si>
  <si>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</si>
  <si>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</si>
  <si>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</si>
  <si>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</si>
  <si>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</si>
  <si>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</si>
  <si>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</si>
  <si>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</si>
  <si>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</si>
  <si>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</si>
  <si>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</si>
  <si>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</si>
  <si>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</si>
  <si>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</si>
  <si>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</si>
  <si>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</si>
  <si>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</si>
  <si>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</si>
  <si>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</si>
  <si>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</si>
  <si>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</si>
  <si>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</si>
  <si>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</si>
  <si>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</si>
  <si>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</si>
  <si>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</si>
  <si>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</si>
  <si>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</si>
  <si>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</si>
  <si>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</si>
  <si>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</si>
  <si>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</si>
  <si>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</si>
  <si>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</si>
  <si>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</si>
  <si>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</si>
  <si>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</si>
  <si>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</si>
  <si>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</si>
  <si>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</si>
  <si>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</si>
  <si>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</si>
  <si>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</si>
  <si>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</si>
  <si>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</si>
  <si>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</si>
  <si>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</si>
  <si>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</si>
  <si>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</si>
  <si>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</si>
  <si>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</si>
  <si>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</si>
  <si>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</si>
  <si>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</si>
  <si>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</si>
  <si>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</si>
  <si>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</si>
  <si>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</si>
  <si>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</si>
  <si>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</si>
  <si>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</si>
  <si>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</si>
  <si>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</si>
  <si>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</si>
  <si>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</si>
  <si>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</si>
  <si>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</si>
  <si>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</si>
  <si>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</si>
  <si>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</si>
  <si>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</si>
  <si>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</si>
  <si>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</si>
  <si>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</si>
  <si>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</si>
  <si>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</si>
  <si>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</si>
  <si>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</si>
  <si>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</si>
  <si>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</si>
  <si>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</si>
  <si>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</si>
  <si>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</si>
  <si>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</si>
  <si>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</si>
  <si>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</si>
  <si>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</si>
  <si>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</si>
  <si>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</si>
  <si>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</si>
  <si>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</si>
  <si>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</si>
  <si>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</si>
  <si>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</si>
  <si>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</si>
  <si>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</si>
  <si>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</si>
  <si>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</si>
  <si>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</si>
  <si>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</si>
  <si>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</si>
  <si>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</si>
  <si>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</si>
  <si>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</si>
  <si>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</si>
  <si>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</si>
  <si>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</si>
  <si>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</si>
  <si>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</si>
  <si>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</si>
  <si>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</si>
  <si>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</si>
  <si>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</si>
  <si>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</si>
  <si>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</si>
  <si>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</si>
  <si>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</si>
  <si>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</si>
  <si>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</si>
  <si>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</si>
  <si>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</si>
  <si>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</si>
  <si>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</si>
  <si>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</si>
  <si>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</si>
  <si>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</si>
  <si>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</si>
  <si>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</si>
  <si>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</si>
  <si>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</si>
  <si>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</si>
  <si>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</si>
  <si>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</si>
  <si>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</si>
  <si>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</si>
  <si>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</si>
  <si>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</si>
  <si>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</si>
  <si>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</si>
  <si>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</si>
  <si>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</si>
  <si>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</si>
  <si>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</si>
  <si>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</si>
  <si>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</si>
  <si>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</si>
  <si>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</si>
  <si>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</si>
  <si>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</si>
  <si>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</si>
  <si>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</si>
  <si>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</si>
  <si>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</si>
  <si>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</si>
  <si>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</si>
  <si>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</si>
  <si>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</si>
  <si>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</si>
  <si>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</si>
  <si>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</si>
  <si>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</si>
  <si>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</si>
  <si>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</si>
  <si>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</si>
  <si>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</si>
  <si>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</si>
  <si>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</si>
  <si>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</si>
  <si>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</si>
  <si>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</si>
  <si>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</si>
  <si>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</si>
  <si>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</si>
  <si>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</si>
  <si>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</si>
  <si>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</si>
  <si>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</si>
  <si>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</si>
  <si>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</si>
  <si>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</si>
  <si>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</si>
  <si>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</si>
  <si>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</si>
  <si>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</si>
  <si>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</si>
  <si>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</si>
  <si>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</si>
  <si>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</si>
  <si>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</si>
  <si>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</si>
  <si>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</si>
  <si>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</si>
  <si>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</si>
  <si>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</si>
  <si>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</si>
  <si>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</si>
  <si>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</si>
  <si>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</si>
  <si>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</si>
  <si>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</si>
  <si>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</si>
  <si>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</si>
  <si>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</si>
  <si>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</si>
  <si>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</si>
  <si>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</si>
  <si>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</si>
  <si>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</si>
  <si>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</si>
  <si>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</si>
  <si>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</si>
  <si>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</si>
  <si>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</si>
  <si>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</si>
  <si>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</si>
  <si>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</si>
  <si>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</si>
  <si>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</si>
  <si>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</si>
  <si>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</si>
  <si>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</si>
  <si>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</si>
  <si>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</si>
  <si>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</si>
  <si>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</si>
  <si>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</si>
  <si>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</si>
  <si>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</si>
  <si>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</si>
  <si>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</si>
  <si>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</si>
  <si>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</si>
  <si>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</si>
  <si>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</si>
  <si>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</si>
  <si>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</si>
  <si>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</si>
  <si>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</si>
  <si>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</si>
  <si>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</si>
  <si>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</si>
  <si>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</si>
  <si>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</si>
  <si>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</si>
  <si>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</si>
  <si>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</si>
  <si>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</si>
  <si>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</si>
  <si>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</si>
  <si>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</si>
  <si>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</si>
  <si>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</si>
  <si>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</si>
  <si>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</si>
  <si>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</si>
  <si>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</si>
  <si>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</si>
  <si>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</si>
  <si>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</si>
  <si>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</si>
  <si>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</si>
  <si>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</si>
  <si>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</si>
  <si>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</si>
  <si>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</si>
  <si>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</si>
  <si>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</si>
  <si>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</si>
  <si>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</si>
  <si>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</si>
  <si>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</si>
  <si>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</si>
  <si>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</si>
  <si>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</si>
  <si>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</si>
  <si>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</si>
  <si>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</si>
  <si>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</si>
  <si>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</si>
  <si>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</si>
  <si>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</si>
  <si>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</si>
  <si>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</si>
  <si>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</si>
  <si>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</si>
  <si>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</si>
  <si>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</si>
  <si>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</si>
  <si>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</si>
  <si>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</si>
  <si>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</si>
  <si>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</si>
  <si>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</si>
  <si>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</si>
  <si>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</si>
  <si>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</si>
  <si>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</si>
  <si>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</si>
  <si>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</si>
  <si>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</si>
  <si>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</si>
  <si>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</si>
  <si>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</si>
  <si>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</si>
  <si>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</si>
  <si>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</si>
  <si>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</si>
  <si>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</si>
  <si>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</si>
  <si>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</si>
  <si>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</si>
  <si>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</si>
  <si>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</si>
  <si>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</si>
  <si>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</si>
  <si>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</si>
  <si>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</si>
  <si>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</si>
  <si>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</si>
  <si>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</si>
  <si>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</si>
  <si>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</si>
  <si>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</si>
  <si>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</si>
  <si>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</si>
  <si>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</si>
  <si>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</si>
  <si>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</si>
  <si>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</si>
  <si>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</si>
  <si>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</si>
  <si>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</si>
  <si>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</si>
  <si>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</si>
  <si>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</si>
  <si>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</si>
  <si>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</si>
  <si>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</si>
  <si>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</si>
  <si>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</si>
  <si>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</si>
  <si>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</si>
  <si>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</si>
  <si>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</si>
  <si>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</si>
  <si>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</si>
  <si>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</si>
  <si>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</si>
  <si>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</si>
  <si>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</si>
  <si>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</si>
  <si>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</si>
  <si>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</si>
  <si>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</si>
  <si>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</si>
  <si>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</si>
  <si>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</si>
  <si>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</si>
  <si>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</si>
  <si>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</si>
  <si>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</si>
  <si>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</si>
  <si>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</si>
  <si>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</si>
  <si>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</si>
  <si>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</si>
  <si>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</si>
  <si>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</si>
  <si>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</si>
  <si>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</si>
  <si>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</si>
  <si>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</si>
  <si>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</si>
  <si>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</si>
  <si>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</si>
  <si>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</si>
  <si>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</si>
  <si>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</si>
  <si>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</si>
  <si>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</si>
  <si>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</si>
  <si>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</si>
  <si>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</si>
  <si>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</si>
  <si>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</si>
  <si>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</si>
  <si>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</si>
  <si>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</si>
  <si>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</si>
  <si>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</si>
  <si>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</si>
  <si>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</si>
  <si>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</si>
  <si>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</si>
  <si>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</si>
  <si>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</si>
  <si>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</si>
  <si>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</si>
  <si>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</si>
  <si>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</si>
  <si>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</si>
  <si>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</si>
  <si>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</si>
  <si>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</si>
  <si>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</si>
  <si>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</si>
  <si>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</si>
  <si>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</si>
  <si>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</si>
  <si>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</si>
  <si>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</si>
  <si>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</si>
  <si>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</si>
  <si>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</si>
  <si>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</si>
  <si>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</si>
  <si>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</si>
  <si>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</si>
  <si>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</si>
  <si>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</si>
  <si>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</si>
  <si>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</si>
  <si>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</si>
  <si>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</si>
  <si>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</si>
  <si>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</si>
  <si>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</si>
  <si>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</si>
  <si>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</si>
  <si>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</si>
  <si>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</si>
  <si>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</si>
  <si>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</si>
  <si>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</si>
  <si>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</si>
  <si>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</si>
  <si>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</si>
  <si>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</si>
  <si>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</si>
  <si>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</si>
  <si>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</si>
  <si>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</si>
  <si>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</si>
  <si>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</si>
  <si>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</si>
  <si>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</si>
  <si>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</si>
  <si>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</si>
  <si>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</si>
  <si>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</si>
  <si>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</si>
  <si>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</si>
  <si>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</si>
  <si>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</si>
  <si>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</si>
  <si>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</si>
  <si>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</si>
  <si>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</si>
  <si>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</si>
  <si>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</si>
  <si>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</si>
  <si>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</si>
  <si>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</si>
  <si>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</si>
  <si>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</si>
  <si>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</si>
  <si>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</si>
  <si>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</si>
  <si>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</si>
  <si>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</si>
  <si>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</si>
  <si>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</si>
  <si>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</si>
  <si>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</si>
  <si>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</si>
  <si>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</si>
  <si>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</si>
  <si>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</si>
  <si>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</si>
  <si>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</si>
  <si>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</si>
  <si>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</si>
  <si>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</si>
  <si>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</si>
  <si>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</si>
  <si>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</si>
  <si>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</si>
  <si>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</si>
  <si>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</si>
  <si>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</si>
  <si>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</si>
  <si>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</si>
  <si>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</si>
  <si>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</si>
  <si>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</si>
  <si>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</si>
  <si>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</si>
  <si>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</si>
  <si>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</si>
  <si>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</si>
  <si>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</si>
  <si>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</si>
  <si>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</si>
  <si>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</si>
  <si>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</si>
  <si>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</si>
  <si>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</si>
  <si>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</si>
  <si>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</si>
  <si>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</si>
  <si>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</si>
  <si>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</si>
  <si>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</si>
  <si>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</si>
  <si>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</si>
  <si>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</si>
  <si>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</si>
  <si>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</si>
  <si>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</si>
  <si>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</si>
  <si>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</si>
  <si>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</si>
  <si>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</si>
  <si>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</si>
  <si>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</si>
  <si>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</si>
  <si>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</si>
  <si>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</si>
  <si>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</si>
  <si>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</si>
  <si>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</si>
  <si>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</si>
  <si>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</si>
  <si>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</si>
  <si>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</si>
  <si>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</si>
  <si>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</si>
  <si>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</si>
  <si>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</si>
  <si>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</si>
  <si>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</si>
  <si>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</si>
  <si>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</si>
  <si>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</si>
  <si>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</si>
  <si>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</si>
  <si>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</si>
  <si>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</si>
  <si>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</si>
  <si>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</si>
  <si>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</si>
  <si>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</si>
  <si>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</si>
  <si>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</si>
  <si>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</si>
  <si>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</si>
  <si>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</si>
  <si>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</si>
  <si>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</si>
  <si>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</si>
  <si>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</si>
  <si>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</si>
  <si>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</si>
  <si>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</si>
  <si>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</si>
  <si>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</si>
  <si>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</si>
  <si>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</si>
  <si>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</si>
  <si>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</si>
  <si>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</si>
  <si>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</si>
  <si>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</si>
  <si>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</si>
  <si>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</si>
  <si>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</si>
  <si>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</si>
  <si>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</si>
  <si>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</si>
  <si>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</si>
  <si>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</si>
  <si>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</si>
  <si>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</si>
  <si>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</si>
  <si>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</si>
  <si>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</si>
  <si>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</si>
  <si>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</si>
  <si>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</si>
  <si>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</si>
  <si>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</si>
  <si>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</si>
  <si>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</si>
  <si>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</si>
  <si>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</si>
  <si>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</si>
  <si>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</si>
  <si>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</si>
  <si>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</si>
  <si>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</si>
  <si>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</si>
  <si>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</si>
  <si>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</si>
  <si>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</si>
  <si>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</si>
  <si>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</si>
  <si>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</si>
  <si>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</si>
  <si>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</si>
  <si>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</si>
  <si>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</si>
  <si>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</si>
  <si>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</si>
  <si>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</si>
  <si>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</si>
  <si>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</si>
  <si>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</si>
  <si>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</si>
  <si>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</si>
  <si>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</si>
  <si>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</si>
  <si>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</si>
  <si>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</si>
  <si>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</si>
  <si>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</si>
  <si>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</si>
  <si>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</si>
  <si>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</si>
  <si>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</si>
  <si>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</si>
  <si>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</si>
  <si>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</si>
  <si>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</si>
  <si>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</si>
  <si>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</si>
  <si>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</si>
  <si>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</si>
  <si>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</si>
  <si>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</si>
  <si>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</si>
  <si>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</si>
  <si>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</si>
  <si>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</si>
  <si>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</si>
  <si>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</si>
  <si>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</si>
  <si>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</si>
  <si>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</si>
  <si>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</si>
  <si>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</si>
  <si>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</si>
  <si>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</si>
  <si>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</si>
  <si>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</si>
  <si>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</si>
  <si>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</si>
  <si>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</si>
  <si>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</si>
  <si>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</si>
  <si>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</si>
  <si>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</si>
  <si>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</si>
  <si>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</si>
  <si>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</si>
  <si>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</si>
  <si>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</si>
  <si>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</si>
  <si>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</si>
  <si>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</si>
  <si>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</si>
  <si>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</si>
  <si>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</si>
  <si>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</si>
  <si>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</si>
  <si>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</si>
  <si>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</si>
  <si>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</si>
  <si>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</si>
  <si>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</si>
  <si>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</si>
  <si>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</si>
  <si>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</si>
  <si>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</si>
  <si>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</si>
  <si>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</si>
  <si>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</si>
  <si>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</si>
  <si>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</si>
  <si>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</si>
  <si>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</si>
  <si>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</si>
  <si>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</si>
  <si>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</si>
  <si>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</si>
  <si>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</si>
  <si>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</si>
  <si>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</si>
  <si>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</si>
  <si>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</si>
  <si>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</si>
  <si>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</si>
  <si>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</si>
  <si>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</si>
  <si>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</si>
  <si>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</si>
  <si>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</si>
  <si>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</si>
  <si>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</si>
  <si>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</si>
  <si>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</si>
  <si>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</si>
  <si>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</si>
  <si>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</si>
  <si>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</si>
  <si>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</si>
  <si>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</si>
  <si>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</si>
  <si>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</si>
  <si>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</si>
  <si>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</si>
  <si>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</si>
  <si>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</si>
  <si>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</si>
  <si>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</si>
  <si>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</si>
  <si>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</si>
  <si>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</si>
  <si>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</si>
  <si>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</si>
  <si>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</si>
  <si>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</si>
  <si>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</si>
  <si>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</si>
  <si>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</si>
  <si>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</si>
  <si>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</si>
  <si>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</si>
  <si>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</si>
  <si>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</si>
  <si>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</si>
  <si>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</si>
  <si>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</si>
  <si>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</si>
  <si>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</si>
  <si>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</si>
  <si>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</si>
  <si>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</si>
  <si>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</si>
  <si>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</si>
  <si>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</si>
  <si>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</si>
  <si>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</si>
  <si>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</si>
  <si>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</si>
  <si>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</si>
  <si>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</si>
  <si>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</si>
  <si>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</si>
  <si>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</si>
  <si>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</si>
  <si>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</si>
  <si>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</si>
  <si>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</si>
  <si>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</si>
  <si>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</si>
  <si>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</si>
  <si>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</si>
  <si>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</si>
  <si>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</si>
  <si>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</si>
  <si>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</si>
  <si>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</si>
  <si>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</si>
  <si>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</si>
  <si>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</si>
  <si>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</si>
  <si>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</si>
  <si>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</si>
  <si>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</si>
  <si>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</si>
  <si>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</si>
  <si>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</si>
  <si>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</si>
  <si>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</si>
  <si>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</si>
  <si>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</si>
  <si>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</si>
  <si>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</si>
  <si>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</si>
  <si>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</si>
  <si>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</si>
  <si>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</si>
  <si>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</si>
  <si>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</si>
  <si>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</si>
  <si>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</si>
  <si>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</si>
  <si>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</si>
  <si>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</si>
  <si>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</si>
  <si>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</si>
  <si>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</si>
  <si>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</si>
  <si>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</si>
  <si>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</si>
  <si>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</si>
  <si>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</si>
  <si>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</si>
  <si>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</si>
  <si>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</si>
  <si>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</si>
  <si>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</si>
  <si>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</si>
  <si>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</si>
  <si>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</si>
  <si>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</si>
  <si>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</si>
  <si>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</si>
  <si>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</si>
  <si>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</si>
  <si>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</si>
  <si>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</si>
  <si>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</si>
  <si>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</si>
  <si>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</si>
  <si>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</si>
  <si>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</si>
  <si>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</si>
  <si>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</si>
  <si>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</si>
  <si>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</si>
  <si>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</si>
  <si>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</si>
  <si>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</si>
  <si>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</si>
  <si>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</si>
  <si>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</si>
  <si>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</si>
  <si>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</si>
  <si>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</si>
  <si>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</si>
  <si>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</si>
  <si>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</si>
  <si>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</si>
  <si>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</si>
  <si>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</si>
  <si>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</si>
  <si>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</si>
  <si>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</si>
  <si>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</si>
  <si>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</si>
  <si>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</si>
  <si>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</si>
  <si>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</si>
  <si>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</si>
  <si>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</si>
  <si>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</si>
  <si>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</si>
  <si>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</si>
  <si>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</si>
  <si>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</si>
  <si>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</si>
  <si>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</si>
  <si>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</si>
  <si>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</si>
  <si>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</si>
  <si>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</si>
  <si>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</si>
  <si>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</si>
  <si>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</si>
  <si>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</si>
  <si>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</si>
  <si>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</si>
  <si>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</si>
  <si>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</si>
  <si>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</si>
  <si>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</si>
  <si>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</si>
  <si>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</si>
  <si>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</si>
  <si>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</si>
  <si>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</si>
  <si>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</si>
  <si>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</si>
  <si>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</si>
  <si>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</si>
  <si>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</si>
  <si>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</si>
  <si>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</si>
  <si>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</si>
  <si>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</si>
  <si>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</si>
  <si>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</si>
  <si>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</si>
  <si>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</si>
  <si>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</si>
  <si>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</si>
  <si>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</si>
  <si>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</si>
  <si>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</si>
  <si>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</si>
  <si>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</si>
  <si>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</si>
  <si>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</si>
  <si>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</si>
  <si>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</si>
  <si>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</si>
  <si>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</si>
  <si>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</si>
  <si>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</si>
  <si>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</si>
  <si>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</si>
  <si>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</si>
  <si>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</si>
  <si>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</si>
  <si>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</si>
  <si>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</si>
  <si>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</si>
  <si>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</si>
  <si>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</si>
  <si>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</si>
  <si>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</si>
  <si>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</si>
  <si>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</si>
  <si>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</si>
  <si>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</si>
  <si>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</si>
  <si>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</si>
  <si>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</si>
  <si>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</si>
  <si>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</si>
  <si>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</si>
  <si>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</si>
  <si>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</si>
  <si>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</si>
  <si>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</si>
  <si>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</si>
  <si>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</si>
  <si>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</si>
  <si>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</si>
  <si>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</si>
  <si>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</si>
  <si>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</si>
  <si>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</si>
  <si>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</si>
  <si>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</si>
  <si>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</si>
  <si>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</si>
  <si>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</si>
  <si>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</si>
  <si>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</si>
  <si>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</si>
  <si>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</si>
  <si>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</si>
  <si>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</si>
  <si>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</si>
  <si>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</si>
  <si>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</si>
  <si>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</si>
  <si>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</si>
  <si>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</si>
  <si>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</si>
  <si>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</si>
  <si>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</si>
  <si>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</si>
  <si>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</si>
  <si>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</si>
  <si>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</si>
  <si>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</si>
  <si>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</si>
  <si>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</si>
  <si>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</si>
  <si>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</si>
  <si>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</si>
  <si>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</si>
  <si>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</si>
  <si>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</si>
  <si>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</si>
  <si>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</si>
  <si>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</si>
  <si>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</si>
  <si>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</si>
  <si>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</si>
  <si>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</si>
  <si>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</si>
  <si>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</si>
  <si>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</si>
  <si>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</si>
  <si>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</si>
  <si>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</si>
  <si>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</si>
  <si>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</si>
  <si>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</si>
  <si>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</si>
  <si>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</si>
  <si>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</si>
  <si>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</si>
  <si>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</si>
  <si>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</si>
  <si>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</si>
  <si>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</si>
  <si>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</si>
  <si>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</si>
  <si>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</si>
  <si>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</si>
  <si>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</si>
  <si>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</si>
  <si>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</si>
  <si>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</si>
  <si>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</si>
  <si>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</si>
  <si>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</si>
  <si>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</si>
  <si>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</si>
  <si>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</si>
  <si>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</si>
  <si>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</si>
  <si>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</si>
  <si>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</si>
  <si>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</si>
  <si>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</si>
  <si>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</si>
  <si>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</si>
  <si>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</si>
  <si>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</si>
  <si>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</si>
  <si>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</si>
  <si>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</si>
  <si>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</si>
  <si>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</si>
  <si>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</si>
  <si>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</si>
  <si>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</si>
  <si>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</si>
  <si>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</si>
  <si>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</si>
  <si>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</si>
  <si>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</si>
  <si>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</si>
  <si>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</si>
  <si>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</si>
  <si>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</si>
  <si>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</si>
  <si>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</si>
  <si>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</si>
  <si>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</si>
  <si>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</si>
  <si>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</si>
  <si>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</si>
  <si>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</si>
  <si>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</si>
  <si>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</si>
  <si>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</si>
  <si>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</si>
  <si>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</si>
  <si>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</si>
  <si>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</si>
  <si>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</si>
  <si>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</si>
  <si>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</si>
  <si>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</si>
  <si>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</si>
  <si>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</si>
  <si>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</si>
  <si>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</si>
  <si>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</si>
  <si>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</si>
  <si>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</si>
  <si>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</si>
  <si>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</si>
  <si>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</si>
  <si>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</si>
  <si>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</si>
  <si>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</si>
  <si>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</si>
  <si>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</si>
  <si>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</si>
  <si>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</si>
  <si>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</si>
  <si>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</si>
  <si>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</si>
  <si>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</si>
  <si>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</si>
  <si>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</si>
  <si>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</si>
  <si>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</si>
  <si>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</si>
  <si>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</si>
  <si>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</si>
  <si>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</si>
  <si>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</si>
  <si>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</si>
  <si>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</si>
  <si>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</si>
  <si>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</si>
  <si>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</si>
  <si>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</si>
  <si>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</si>
  <si>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</si>
  <si>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</si>
  <si>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</si>
  <si>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</si>
  <si>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</si>
  <si>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</si>
  <si>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</si>
  <si>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</si>
  <si>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</si>
  <si>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</si>
  <si>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</si>
  <si>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</si>
  <si>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</si>
  <si>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</si>
  <si>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</si>
  <si>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</si>
  <si>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</si>
  <si>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</si>
  <si>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</si>
  <si>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</si>
  <si>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</si>
  <si>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</si>
  <si>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</si>
  <si>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</si>
  <si>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</si>
  <si>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</si>
  <si>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</si>
  <si>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</si>
  <si>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</si>
  <si>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</si>
  <si>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</si>
  <si>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</si>
  <si>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</si>
  <si>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</si>
  <si>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</si>
  <si>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</si>
  <si>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</si>
  <si>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</si>
  <si>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</si>
  <si>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</si>
  <si>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</si>
  <si>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</si>
  <si>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</si>
  <si>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</si>
  <si>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</si>
  <si>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</si>
  <si>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</si>
  <si>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</si>
  <si>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</si>
  <si>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</si>
  <si>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</si>
  <si>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</si>
  <si>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</si>
  <si>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</si>
  <si>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</si>
  <si>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</si>
  <si>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</si>
  <si>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</si>
  <si>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</si>
  <si>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</si>
  <si>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</si>
  <si>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</si>
  <si>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</si>
  <si>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</si>
  <si>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</si>
  <si>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</si>
  <si>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</si>
  <si>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</si>
  <si>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</si>
  <si>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</si>
  <si>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</si>
  <si>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</si>
  <si>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</si>
  <si>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</si>
  <si>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</si>
  <si>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</si>
  <si>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</si>
  <si>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</si>
  <si>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</si>
  <si>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</si>
  <si>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</si>
  <si>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</si>
  <si>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</si>
  <si>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</si>
  <si>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</si>
  <si>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</si>
  <si>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</si>
  <si>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</si>
  <si>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</si>
  <si>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</si>
  <si>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</si>
  <si>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</si>
  <si>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</si>
  <si>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</si>
  <si>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</si>
  <si>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</si>
  <si>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</si>
  <si>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</si>
  <si>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</si>
  <si>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</si>
  <si>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</si>
  <si>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</si>
  <si>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</si>
  <si>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</si>
  <si>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</si>
  <si>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</si>
  <si>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</si>
  <si>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</si>
  <si>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</si>
  <si>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</si>
  <si>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</si>
  <si>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</si>
  <si>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</si>
  <si>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</si>
  <si>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</si>
  <si>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</si>
  <si>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</si>
  <si>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</si>
  <si>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</si>
  <si>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</si>
  <si>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</si>
  <si>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</si>
  <si>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</si>
  <si>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</si>
  <si>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</si>
  <si>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</si>
  <si>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</si>
  <si>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</si>
  <si>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</si>
  <si>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</si>
  <si>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</si>
  <si>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</si>
  <si>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</si>
  <si>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</si>
  <si>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</si>
  <si>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</si>
  <si>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</si>
  <si>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</si>
  <si>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</si>
  <si>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</si>
  <si>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</si>
  <si>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</si>
  <si>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</si>
  <si>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</si>
  <si>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</si>
  <si>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</si>
  <si>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</si>
  <si>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</si>
  <si>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</si>
  <si>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</si>
  <si>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</si>
  <si>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</si>
  <si>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</si>
  <si>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</si>
  <si>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</si>
  <si>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</si>
  <si>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</si>
  <si>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</si>
  <si>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</si>
  <si>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</si>
  <si>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</si>
  <si>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</si>
  <si>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</si>
  <si>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</si>
  <si>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</si>
  <si>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</si>
  <si>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</si>
  <si>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</si>
  <si>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</si>
  <si>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</si>
  <si>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</si>
  <si>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</si>
  <si>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</si>
  <si>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</si>
  <si>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</si>
  <si>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</si>
  <si>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</si>
  <si>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</si>
  <si>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</si>
  <si>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</si>
  <si>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</si>
  <si>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</si>
  <si>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</si>
  <si>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</si>
  <si>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</si>
  <si>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</si>
  <si>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</si>
  <si>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</si>
  <si>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</si>
  <si>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</si>
  <si>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</si>
  <si>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</si>
  <si>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</si>
  <si>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</si>
  <si>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</si>
  <si>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</si>
  <si>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</si>
  <si>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</si>
  <si>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</si>
  <si>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</si>
  <si>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</si>
  <si>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</si>
  <si>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</si>
  <si>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</si>
  <si>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</si>
  <si>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</si>
  <si>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</si>
  <si>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</si>
  <si>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</si>
  <si>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</si>
  <si>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</si>
  <si>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</si>
  <si>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</si>
  <si>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</si>
  <si>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</si>
  <si>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</si>
  <si>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</si>
  <si>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</si>
  <si>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</si>
  <si>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</si>
  <si>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</si>
  <si>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</si>
  <si>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</si>
  <si>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</si>
  <si>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</si>
  <si>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</si>
  <si>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</si>
  <si>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</si>
  <si>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</si>
  <si>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</si>
  <si>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</si>
  <si>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</si>
  <si>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</si>
  <si>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</si>
  <si>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</si>
  <si>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</si>
  <si>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</si>
  <si>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</si>
  <si>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</si>
  <si>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</si>
  <si>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</si>
  <si>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</si>
  <si>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</si>
  <si>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</si>
  <si>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</si>
  <si>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</si>
  <si>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</si>
  <si>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</si>
  <si>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</si>
  <si>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</si>
  <si>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</si>
  <si>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</si>
  <si>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</si>
  <si>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</si>
  <si>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</si>
  <si>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</si>
  <si>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</si>
  <si>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</si>
  <si>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</si>
  <si>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</si>
  <si>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</si>
  <si>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</si>
  <si>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</si>
  <si>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</si>
  <si>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</si>
  <si>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</si>
  <si>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</si>
  <si>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</si>
  <si>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</si>
  <si>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</si>
  <si>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</si>
  <si>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</si>
  <si>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</si>
  <si>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</si>
  <si>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</si>
  <si>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</si>
  <si>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</si>
  <si>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</si>
  <si>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</si>
  <si>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</si>
  <si>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</si>
  <si>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</si>
  <si>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</si>
  <si>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</si>
  <si>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</si>
  <si>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</si>
  <si>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</si>
  <si>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</si>
  <si>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</si>
  <si>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</si>
  <si>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</si>
  <si>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</si>
  <si>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</si>
  <si>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</si>
  <si>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</si>
  <si>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</si>
  <si>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</si>
  <si>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</si>
  <si>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</si>
  <si>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</si>
  <si>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</si>
  <si>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</si>
  <si>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</si>
  <si>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</si>
  <si>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</si>
  <si>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</si>
  <si>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</si>
  <si>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</si>
  <si>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</si>
  <si>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</si>
  <si>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</si>
  <si>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</si>
  <si>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</si>
  <si>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</si>
  <si>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</si>
  <si>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</si>
  <si>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</si>
  <si>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</si>
  <si>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</si>
  <si>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</si>
  <si>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</si>
  <si>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</si>
  <si>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</si>
  <si>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</si>
  <si>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</si>
  <si>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</si>
  <si>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</si>
  <si>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</si>
  <si>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</si>
  <si>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</si>
  <si>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</si>
  <si>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</si>
  <si>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</si>
  <si>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</si>
  <si>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</si>
  <si>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</si>
  <si>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</si>
  <si>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</si>
  <si>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</si>
  <si>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</si>
  <si>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</si>
  <si>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</si>
  <si>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</si>
  <si>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</si>
  <si>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</si>
  <si>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</si>
  <si>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</si>
  <si>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</si>
  <si>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</si>
  <si>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</si>
  <si>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</si>
  <si>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</si>
  <si>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</si>
  <si>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</si>
  <si>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</si>
  <si>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</si>
  <si>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</si>
  <si>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</si>
  <si>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</si>
  <si>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</si>
  <si>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</si>
  <si>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</si>
  <si>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</si>
  <si>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</si>
  <si>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</si>
  <si>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</si>
  <si>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</si>
  <si>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</si>
  <si>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</si>
  <si>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</si>
  <si>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</si>
  <si>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</si>
  <si>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</si>
  <si>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</si>
  <si>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</si>
  <si>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</si>
  <si>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</si>
  <si>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</si>
  <si>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</si>
  <si>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</si>
  <si>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</si>
  <si>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</si>
  <si>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</si>
  <si>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</si>
  <si>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</si>
  <si>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</si>
  <si>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</si>
  <si>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</si>
  <si>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</si>
  <si>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</si>
  <si>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</si>
  <si>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</si>
  <si>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</si>
  <si>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</si>
  <si>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</si>
  <si>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</si>
  <si>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</si>
  <si>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</si>
  <si>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</si>
  <si>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</si>
  <si>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</si>
  <si>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</si>
  <si>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</si>
  <si>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</si>
  <si>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</si>
  <si>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</si>
  <si>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</si>
  <si>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</si>
  <si>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</si>
  <si>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</si>
  <si>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</si>
  <si>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</si>
  <si>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</si>
  <si>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</si>
  <si>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</si>
  <si>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</si>
  <si>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</si>
  <si>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</si>
  <si>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</si>
  <si>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</si>
  <si>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</si>
  <si>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</si>
  <si>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</si>
  <si>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</si>
  <si>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</si>
  <si>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</si>
  <si>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</si>
  <si>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</si>
  <si>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</si>
  <si>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</si>
  <si>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</si>
  <si>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</si>
  <si>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</si>
  <si>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</si>
  <si>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</si>
  <si>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</si>
  <si>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</si>
  <si>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</si>
  <si>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</si>
  <si>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</si>
  <si>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</si>
  <si>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</si>
  <si>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</si>
  <si>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</si>
  <si>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</si>
  <si>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</si>
  <si>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</si>
  <si>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</si>
  <si>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</si>
  <si>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</si>
  <si>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</si>
  <si>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</si>
  <si>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</si>
  <si>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</si>
  <si>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</si>
  <si>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</si>
  <si>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</si>
  <si>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</si>
  <si>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</si>
  <si>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</si>
  <si>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</si>
  <si>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</si>
  <si>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</si>
  <si>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</si>
  <si>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</si>
  <si>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</si>
  <si>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</si>
  <si>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</si>
  <si>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</si>
  <si>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</si>
  <si>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</si>
  <si>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</si>
  <si>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</si>
  <si>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</si>
  <si>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</si>
  <si>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</si>
  <si>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</si>
  <si>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</si>
  <si>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</si>
  <si>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</si>
  <si>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</si>
  <si>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</si>
  <si>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</si>
  <si>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</si>
  <si>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</si>
  <si>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</si>
  <si>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</si>
  <si>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</si>
  <si>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</si>
  <si>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</si>
  <si>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</si>
  <si>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</si>
  <si>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</si>
  <si>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</si>
  <si>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</si>
  <si>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</si>
  <si>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</si>
  <si>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</si>
  <si>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</si>
  <si>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</si>
  <si>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</si>
  <si>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</si>
  <si>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</si>
  <si>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</si>
  <si>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</si>
  <si>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</si>
  <si>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</si>
  <si>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</si>
  <si>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</si>
  <si>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</si>
  <si>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</si>
  <si>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</si>
  <si>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</si>
  <si>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</si>
  <si>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</si>
  <si>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</si>
  <si>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</si>
  <si>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</si>
  <si>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</si>
  <si>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</si>
  <si>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</si>
  <si>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</si>
  <si>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</si>
  <si>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</si>
  <si>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</si>
  <si>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</si>
  <si>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</si>
  <si>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</si>
  <si>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</si>
  <si>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</si>
  <si>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</si>
  <si>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</si>
  <si>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</si>
  <si>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</si>
  <si>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</si>
  <si>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</si>
  <si>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</si>
  <si>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</si>
  <si>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</si>
  <si>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</si>
  <si>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</si>
  <si>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</si>
  <si>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</si>
  <si>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</si>
  <si>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</si>
  <si>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</si>
  <si>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</si>
  <si>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</si>
  <si>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</si>
  <si>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</si>
  <si>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</si>
  <si>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</si>
  <si>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</si>
  <si>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</si>
  <si>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</si>
  <si>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</si>
  <si>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</si>
  <si>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</si>
  <si>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</si>
  <si>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</si>
  <si>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</si>
  <si>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</si>
  <si>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</si>
  <si>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</si>
  <si>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</si>
  <si>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</si>
  <si>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</si>
  <si>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</si>
  <si>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</si>
  <si>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</si>
  <si>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</si>
  <si>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</si>
  <si>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</si>
  <si>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</si>
  <si>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</si>
  <si>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</si>
  <si>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</si>
  <si>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</si>
  <si>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</si>
  <si>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</si>
  <si>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</si>
  <si>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</si>
  <si>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</si>
  <si>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</si>
  <si>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</si>
  <si>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</si>
  <si>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</si>
  <si>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</si>
  <si>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</si>
  <si>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</si>
  <si>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</si>
  <si>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</si>
  <si>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</si>
  <si>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</si>
  <si>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</si>
  <si>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</si>
  <si>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</si>
  <si>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</si>
  <si>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</si>
  <si>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</si>
  <si>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</si>
  <si>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</si>
  <si>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</si>
  <si>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</si>
  <si>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</si>
  <si>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</si>
  <si>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</si>
  <si>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</si>
  <si>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</si>
  <si>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</si>
  <si>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</si>
  <si>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</si>
  <si>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</si>
  <si>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</si>
  <si>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</si>
  <si>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</si>
  <si>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</si>
  <si>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</si>
  <si>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</si>
  <si>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</si>
  <si>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</si>
  <si>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</si>
  <si>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</si>
  <si>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</si>
  <si>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</si>
  <si>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</si>
  <si>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</si>
  <si>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</si>
  <si>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</si>
  <si>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</si>
  <si>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</si>
  <si>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</si>
  <si>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</si>
  <si>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</si>
  <si>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</si>
  <si>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</si>
  <si>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</si>
  <si>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</si>
  <si>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</si>
  <si>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</si>
  <si>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</si>
  <si>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</si>
  <si>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</si>
  <si>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</si>
  <si>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</si>
  <si>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</si>
  <si>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</si>
  <si>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</si>
  <si>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</si>
  <si>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</si>
  <si>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</si>
  <si>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</si>
  <si>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</si>
  <si>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</si>
  <si>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</si>
  <si>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</si>
  <si>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</si>
  <si>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</si>
  <si>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</si>
  <si>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</si>
  <si>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</si>
  <si>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</si>
  <si>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</si>
  <si>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</si>
  <si>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</si>
  <si>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</si>
  <si>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</si>
  <si>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</si>
  <si>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</si>
  <si>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</si>
  <si>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</si>
  <si>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</si>
  <si>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</si>
  <si>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</si>
  <si>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</si>
  <si>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</si>
  <si>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</si>
  <si>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</si>
  <si>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</si>
  <si>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</si>
  <si>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</si>
  <si>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</si>
  <si>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</si>
  <si>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</si>
  <si>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</si>
  <si>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</si>
  <si>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</si>
  <si>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</si>
  <si>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</si>
  <si>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</si>
  <si>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</si>
  <si>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</si>
  <si>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</si>
  <si>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</si>
  <si>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</si>
  <si>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</si>
  <si>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</si>
  <si>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</si>
  <si>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</si>
  <si>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</si>
  <si>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</si>
  <si>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</si>
  <si>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</si>
  <si>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</si>
  <si>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</si>
  <si>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</si>
  <si>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</si>
  <si>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</si>
  <si>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</si>
  <si>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</si>
  <si>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</si>
  <si>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</si>
  <si>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</si>
  <si>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</si>
  <si>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</si>
  <si>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</si>
  <si>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</si>
  <si>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</si>
  <si>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</si>
  <si>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</si>
  <si>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</si>
  <si>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</si>
  <si>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</si>
  <si>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</si>
  <si>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</si>
  <si>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</si>
  <si>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</si>
  <si>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</si>
  <si>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</si>
  <si>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</si>
  <si>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</si>
  <si>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</si>
  <si>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</si>
  <si>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</si>
  <si>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</si>
  <si>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</si>
  <si>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</si>
  <si>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</si>
  <si>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</si>
  <si>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</si>
  <si>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</si>
  <si>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</si>
  <si>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</si>
  <si>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</si>
  <si>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</si>
  <si>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</si>
  <si>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</si>
  <si>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</si>
  <si>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</si>
  <si>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</si>
  <si>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</si>
  <si>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</si>
  <si>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</si>
  <si>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</si>
  <si>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</si>
  <si>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</si>
  <si>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</si>
  <si>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</si>
  <si>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</si>
  <si>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</si>
  <si>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</si>
  <si>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</si>
  <si>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</si>
  <si>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</si>
  <si>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</si>
  <si>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</si>
  <si>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</si>
  <si>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</si>
  <si>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</si>
  <si>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</si>
  <si>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</si>
  <si>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</si>
  <si>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</si>
  <si>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</si>
  <si>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</si>
  <si>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</si>
  <si>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</si>
  <si>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</si>
  <si>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</si>
  <si>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</si>
  <si>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</si>
  <si>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</si>
  <si>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</si>
  <si>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</si>
  <si>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</si>
  <si>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</si>
  <si>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</si>
  <si>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</si>
  <si>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</si>
  <si>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</si>
  <si>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</si>
  <si>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</si>
  <si>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</si>
  <si>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</si>
  <si>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</si>
  <si>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</si>
  <si>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</si>
  <si>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</si>
  <si>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</si>
  <si>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</si>
  <si>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</si>
  <si>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</si>
  <si>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</si>
  <si>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</si>
  <si>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</si>
  <si>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</si>
  <si>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</si>
  <si>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</si>
  <si>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</si>
  <si>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</si>
  <si>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</si>
  <si>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</si>
  <si>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</si>
  <si>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</si>
  <si>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</si>
  <si>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</si>
  <si>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</si>
  <si>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</si>
  <si>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</si>
  <si>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</si>
  <si>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</si>
  <si>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</si>
  <si>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</si>
  <si>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</si>
  <si>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</si>
  <si>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</si>
  <si>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</si>
  <si>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</si>
  <si>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</si>
  <si>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</si>
  <si>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</si>
  <si>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</si>
  <si>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</si>
  <si>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</si>
  <si>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</si>
  <si>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</si>
  <si>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</si>
  <si>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</si>
  <si>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</si>
  <si>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</si>
  <si>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</si>
  <si>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</si>
  <si>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</si>
  <si>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</si>
  <si>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</si>
  <si>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</si>
  <si>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</si>
  <si>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</si>
  <si>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</si>
  <si>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</si>
  <si>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</si>
  <si>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</si>
  <si>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</si>
  <si>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</si>
  <si>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</si>
  <si>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</si>
  <si>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</si>
  <si>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</si>
  <si>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</si>
  <si>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</si>
  <si>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</si>
  <si>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</si>
  <si>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</si>
  <si>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</si>
  <si>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</si>
  <si>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</si>
  <si>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</si>
  <si>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</si>
  <si>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</si>
  <si>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</si>
  <si>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</si>
  <si>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</si>
  <si>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</si>
  <si>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</si>
  <si>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</si>
  <si>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</si>
  <si>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</si>
  <si>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</si>
  <si>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</si>
  <si>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</si>
  <si>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</si>
  <si>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</si>
  <si>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</si>
  <si>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</si>
  <si>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</si>
  <si>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</si>
  <si>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</si>
  <si>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</si>
  <si>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</si>
  <si>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</si>
  <si>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</si>
  <si>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</si>
  <si>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</si>
  <si>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</si>
  <si>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</si>
  <si>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</si>
  <si>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</si>
  <si>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</si>
  <si>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</si>
  <si>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</si>
  <si>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</si>
  <si>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</si>
  <si>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</si>
  <si>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</si>
  <si>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</si>
  <si>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</si>
  <si>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</si>
  <si>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</si>
  <si>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</si>
  <si>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</si>
  <si>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</si>
  <si>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</si>
  <si>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</si>
  <si>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</si>
  <si>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</si>
  <si>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</si>
  <si>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</si>
  <si>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</si>
  <si>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</si>
  <si>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</si>
  <si>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</si>
  <si>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</si>
  <si>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</si>
  <si>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</si>
  <si>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</si>
  <si>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</si>
  <si>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</si>
  <si>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</si>
  <si>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</si>
  <si>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</si>
  <si>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</si>
  <si>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</si>
  <si>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</si>
  <si>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</si>
  <si>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</si>
  <si>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</si>
  <si>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</si>
  <si>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</si>
  <si>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</si>
  <si>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</si>
  <si>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</si>
  <si>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</si>
  <si>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</si>
  <si>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</si>
  <si>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</si>
  <si>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</si>
  <si>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</si>
  <si>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</si>
  <si>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</si>
  <si>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</si>
  <si>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</si>
  <si>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</si>
  <si>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</si>
  <si>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</si>
  <si>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</si>
  <si>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</si>
  <si>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</si>
  <si>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</si>
  <si>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</si>
  <si>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</si>
  <si>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</si>
  <si>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</si>
  <si>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</si>
  <si>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</si>
  <si>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</si>
  <si>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</si>
  <si>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</si>
  <si>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</si>
  <si>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</si>
  <si>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</si>
  <si>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</si>
  <si>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</si>
  <si>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</si>
  <si>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</si>
  <si>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</si>
  <si>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</si>
  <si>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</si>
  <si>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</si>
  <si>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</si>
  <si>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</si>
  <si>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</si>
  <si>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</si>
  <si>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</si>
  <si>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</si>
  <si>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</si>
  <si>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</si>
  <si>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</si>
  <si>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</si>
  <si>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</si>
  <si>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</si>
  <si>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</si>
  <si>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</si>
  <si>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</si>
  <si>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</si>
  <si>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</si>
  <si>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</si>
  <si>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</si>
  <si>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</si>
  <si>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</si>
  <si>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</si>
  <si>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</si>
  <si>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</si>
  <si>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</si>
  <si>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</si>
  <si>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</si>
  <si>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</si>
  <si>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</si>
  <si>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</si>
  <si>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</si>
  <si>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</si>
  <si>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</si>
  <si>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</si>
  <si>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</si>
  <si>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</si>
  <si>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</si>
  <si>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</si>
  <si>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</si>
  <si>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</si>
  <si>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</si>
  <si>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</si>
  <si>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</si>
  <si>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</si>
  <si>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</si>
  <si>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</si>
  <si>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</si>
  <si>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</si>
  <si>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</si>
  <si>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</si>
  <si>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</si>
  <si>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</si>
  <si>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</si>
  <si>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</si>
  <si>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</si>
  <si>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</si>
  <si>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</si>
  <si>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</si>
  <si>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</si>
  <si>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</si>
  <si>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</si>
  <si>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</si>
  <si>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</si>
  <si>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</si>
  <si>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</si>
  <si>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</si>
  <si>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</si>
  <si>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</si>
  <si>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</si>
  <si>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</si>
  <si>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</si>
  <si>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</si>
  <si>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</si>
  <si>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</si>
  <si>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</si>
  <si>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</si>
  <si>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</si>
  <si>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</si>
  <si>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</si>
  <si>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</si>
  <si>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</si>
  <si>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</si>
  <si>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</si>
  <si>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</si>
  <si>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</si>
  <si>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</si>
  <si>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</si>
  <si>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</si>
  <si>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</si>
  <si>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</si>
  <si>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</si>
  <si>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</si>
  <si>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</si>
  <si>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</si>
  <si>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</si>
  <si>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</si>
  <si>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</si>
  <si>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</si>
  <si>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</si>
  <si>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</si>
  <si>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</si>
  <si>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</si>
  <si>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</si>
  <si>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</si>
  <si>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</si>
  <si>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</si>
  <si>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</si>
  <si>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</si>
  <si>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</si>
  <si>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</si>
  <si>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</si>
  <si>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</si>
  <si>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</si>
  <si>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</si>
  <si>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</si>
  <si>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</si>
  <si>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</si>
  <si>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</si>
  <si>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</si>
  <si>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</si>
  <si>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</si>
  <si>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</si>
  <si>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</si>
  <si>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</si>
  <si>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</si>
  <si>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</si>
  <si>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</si>
  <si>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</si>
  <si>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</si>
  <si>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</si>
  <si>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</si>
  <si>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</si>
  <si>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</si>
  <si>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</si>
  <si>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</si>
  <si>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</si>
  <si>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</si>
  <si>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</si>
  <si>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</si>
  <si>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</si>
  <si>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</si>
  <si>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</si>
  <si>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</si>
  <si>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</si>
  <si>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</si>
  <si>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</si>
  <si>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</si>
  <si>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</si>
  <si>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</si>
  <si>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</si>
  <si>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</si>
  <si>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</si>
  <si>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</si>
  <si>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</si>
  <si>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</si>
  <si>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</si>
  <si>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</si>
  <si>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</si>
  <si>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</si>
  <si>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</si>
  <si>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</si>
  <si>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</si>
  <si>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</si>
  <si>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</si>
  <si>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</si>
  <si>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</si>
  <si>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</si>
  <si>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</si>
  <si>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</si>
  <si>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</si>
  <si>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</si>
  <si>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</si>
  <si>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</si>
  <si>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</si>
  <si>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</si>
  <si>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</si>
  <si>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</si>
  <si>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</si>
  <si>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</si>
  <si>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</si>
  <si>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</si>
  <si>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</si>
  <si>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</si>
  <si>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</si>
  <si>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</si>
  <si>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</si>
  <si>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</si>
  <si>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</si>
  <si>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</si>
  <si>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</si>
  <si>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</si>
  <si>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</si>
  <si>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</si>
  <si>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</si>
  <si>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</si>
  <si>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</si>
  <si>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</si>
  <si>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</si>
  <si>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</si>
  <si>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</si>
  <si>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</si>
  <si>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</si>
  <si>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</si>
  <si>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</si>
  <si>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</si>
  <si>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</si>
  <si>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</si>
  <si>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</si>
  <si>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</si>
  <si>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</si>
  <si>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</si>
  <si>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</si>
  <si>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</si>
  <si>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</si>
  <si>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</si>
  <si>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</si>
  <si>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</si>
  <si>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</si>
  <si>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</si>
  <si>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</si>
  <si>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</si>
  <si>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</si>
  <si>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</si>
  <si>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</si>
  <si>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</si>
  <si>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</si>
  <si>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</si>
  <si>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</si>
  <si>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</si>
  <si>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</si>
  <si>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</si>
  <si>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</si>
  <si>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</si>
  <si>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</si>
  <si>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</si>
  <si>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</si>
  <si>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</si>
  <si>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</si>
  <si>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</si>
  <si>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</si>
  <si>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</si>
  <si>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</si>
  <si>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</si>
  <si>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</si>
  <si>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</si>
  <si>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</si>
  <si>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</si>
  <si>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</si>
  <si>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</si>
  <si>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</si>
  <si>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</si>
  <si>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</si>
  <si>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</si>
  <si>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</si>
  <si>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</si>
  <si>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</si>
  <si>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</si>
  <si>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</si>
  <si>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</si>
  <si>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</si>
  <si>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</si>
  <si>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</si>
  <si>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</si>
  <si>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</si>
  <si>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</si>
  <si>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</si>
  <si>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</si>
  <si>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</si>
  <si>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</si>
  <si>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</si>
  <si>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</si>
  <si>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</si>
  <si>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</si>
  <si>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</si>
  <si>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</si>
  <si>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</si>
  <si>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</si>
  <si>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</si>
  <si>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</si>
  <si>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</si>
  <si>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</si>
  <si>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</si>
  <si>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</si>
  <si>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</si>
  <si>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</si>
  <si>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</si>
  <si>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</si>
  <si>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</si>
  <si>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</si>
  <si>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</si>
  <si>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</si>
  <si>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</si>
  <si>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</si>
  <si>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</si>
  <si>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</si>
  <si>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</si>
  <si>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</si>
  <si>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</si>
  <si>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</si>
  <si>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</si>
  <si>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</si>
  <si>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</si>
  <si>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</si>
  <si>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</si>
  <si>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</si>
  <si>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</si>
  <si>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</si>
  <si>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</si>
  <si>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</si>
  <si>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</si>
  <si>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</si>
  <si>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</si>
  <si>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</si>
  <si>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</si>
  <si>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</si>
  <si>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</si>
  <si>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</si>
  <si>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</si>
  <si>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</si>
  <si>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</si>
  <si>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</si>
  <si>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</si>
  <si>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</si>
  <si>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</si>
  <si>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</si>
  <si>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</si>
  <si>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</si>
  <si>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</si>
  <si>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</si>
  <si>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</si>
  <si>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</si>
  <si>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</si>
  <si>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</si>
  <si>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</si>
  <si>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</si>
  <si>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</si>
  <si>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</si>
  <si>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</si>
  <si>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</si>
  <si>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</si>
  <si>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</si>
  <si>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</si>
  <si>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</si>
  <si>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</si>
  <si>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</si>
  <si>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</si>
  <si>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</si>
  <si>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</si>
  <si>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</si>
  <si>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</si>
  <si>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</si>
  <si>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</si>
  <si>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</si>
  <si>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</si>
  <si>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</si>
  <si>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</si>
  <si>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</si>
  <si>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</si>
  <si>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</si>
  <si>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</si>
  <si>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</si>
  <si>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</si>
  <si>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</si>
  <si>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</si>
  <si>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</si>
  <si>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</si>
  <si>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</si>
  <si>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</si>
  <si>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</si>
  <si>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</si>
  <si>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</si>
  <si>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</si>
  <si>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</si>
  <si>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</si>
  <si>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</si>
  <si>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</si>
  <si>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</si>
  <si>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</si>
  <si>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</si>
  <si>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</si>
  <si>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</si>
  <si>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</si>
  <si>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</si>
  <si>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</si>
  <si>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</si>
  <si>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</si>
  <si>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</si>
  <si>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</si>
  <si>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</si>
  <si>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</si>
  <si>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</si>
  <si>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</si>
  <si>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</si>
  <si>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</si>
  <si>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</si>
  <si>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</si>
  <si>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</si>
  <si>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</si>
  <si>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</si>
  <si>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</si>
  <si>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</si>
  <si>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</si>
  <si>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</si>
  <si>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</si>
  <si>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</si>
  <si>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</si>
  <si>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</si>
  <si>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</si>
  <si>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</si>
  <si>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</si>
  <si>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</si>
  <si>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</si>
  <si>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</si>
  <si>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</si>
  <si>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</si>
  <si>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</si>
  <si>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</si>
  <si>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</si>
  <si>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</si>
  <si>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</si>
  <si>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</si>
  <si>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</si>
  <si>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</si>
  <si>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</si>
  <si>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</si>
  <si>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</si>
  <si>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</si>
  <si>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</si>
  <si>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</si>
  <si>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</si>
  <si>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</si>
  <si>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</si>
  <si>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</si>
  <si>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</si>
  <si>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</si>
  <si>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</si>
  <si>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</si>
  <si>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</si>
  <si>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</si>
  <si>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</si>
  <si>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</si>
  <si>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</si>
  <si>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</si>
  <si>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</si>
  <si>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</si>
  <si>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</si>
  <si>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</si>
  <si>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</si>
  <si>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</si>
  <si>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</si>
  <si>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</si>
  <si>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</si>
  <si>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</si>
  <si>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</si>
  <si>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</si>
  <si>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</si>
  <si>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</si>
  <si>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</si>
  <si>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</si>
  <si>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</si>
  <si>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</si>
  <si>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</si>
  <si>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</si>
  <si>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</si>
  <si>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</si>
  <si>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</si>
  <si>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</si>
  <si>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</si>
  <si>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</si>
  <si>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</si>
  <si>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</si>
  <si>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</si>
  <si>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</si>
  <si>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</si>
  <si>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</si>
  <si>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</si>
  <si>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</si>
  <si>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</si>
  <si>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</si>
  <si>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</si>
  <si>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</si>
  <si>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</si>
  <si>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</si>
  <si>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</si>
  <si>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</si>
  <si>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</si>
  <si>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</si>
  <si>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</si>
  <si>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</si>
  <si>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</si>
  <si>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</si>
  <si>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</si>
  <si>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</si>
  <si>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</si>
  <si>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</si>
  <si>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</si>
  <si>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</si>
  <si>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</si>
  <si>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</si>
  <si>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</si>
  <si>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</si>
  <si>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</si>
  <si>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</si>
  <si>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</si>
  <si>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</si>
  <si>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</si>
  <si>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</si>
  <si>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</si>
  <si>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</si>
  <si>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</si>
  <si>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</si>
  <si>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</si>
  <si>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</si>
  <si>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</si>
  <si>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</si>
  <si>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</si>
  <si>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</si>
  <si>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</si>
  <si>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</si>
  <si>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</si>
  <si>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</si>
  <si>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</si>
  <si>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</si>
  <si>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</si>
  <si>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</si>
  <si>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</si>
  <si>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</si>
  <si>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</si>
  <si>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</si>
  <si>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</si>
  <si>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</si>
  <si>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</si>
  <si>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</si>
  <si>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</si>
  <si>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</si>
  <si>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</si>
  <si>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</si>
  <si>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</si>
  <si>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</si>
  <si>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</si>
  <si>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</si>
  <si>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</si>
  <si>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</si>
  <si>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</si>
  <si>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</si>
  <si>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</si>
  <si>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</si>
  <si>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</si>
  <si>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</si>
  <si>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</si>
  <si>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</si>
  <si>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</si>
  <si>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</si>
  <si>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</si>
  <si>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</si>
  <si>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</si>
  <si>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</si>
  <si>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</si>
  <si>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</si>
  <si>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</si>
  <si>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</si>
  <si>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</si>
  <si>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</si>
  <si>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</si>
  <si>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</si>
  <si>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</si>
  <si>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</si>
  <si>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</si>
  <si>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</si>
  <si>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</si>
  <si>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</si>
  <si>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</si>
  <si>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</si>
  <si>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</si>
  <si>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</si>
  <si>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</si>
  <si>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</si>
  <si>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</si>
  <si>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</si>
  <si>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</si>
  <si>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</si>
  <si>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</si>
  <si>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</si>
  <si>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</si>
  <si>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</si>
  <si>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</si>
  <si>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</si>
  <si>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</si>
  <si>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</si>
  <si>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</si>
  <si>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</si>
  <si>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</si>
  <si>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</si>
  <si>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</si>
  <si>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</si>
  <si>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</si>
  <si>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</si>
  <si>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</si>
  <si>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</si>
  <si>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</si>
  <si>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</si>
  <si>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</si>
  <si>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</si>
  <si>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</si>
  <si>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</si>
  <si>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</si>
  <si>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</si>
  <si>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</si>
  <si>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</si>
  <si>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</si>
  <si>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</si>
  <si>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</si>
  <si>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</si>
  <si>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</si>
  <si>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</si>
  <si>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</si>
  <si>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</si>
  <si>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</si>
  <si>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</si>
  <si>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</si>
  <si>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</si>
  <si>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</si>
  <si>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</si>
  <si>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</si>
  <si>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</si>
  <si>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</si>
  <si>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</si>
  <si>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</si>
  <si>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</si>
  <si>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</si>
  <si>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</si>
  <si>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</si>
  <si>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</si>
  <si>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</si>
  <si>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</si>
  <si>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</si>
  <si>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</si>
  <si>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</si>
  <si>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</si>
  <si>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</si>
  <si>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</si>
  <si>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</si>
  <si>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</si>
  <si>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</si>
  <si>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</si>
  <si>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</si>
  <si>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</si>
  <si>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</si>
  <si>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</si>
  <si>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</si>
  <si>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</si>
  <si>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</si>
  <si>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</si>
  <si>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</si>
  <si>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</si>
  <si>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</si>
  <si>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</si>
  <si>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</si>
  <si>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</si>
  <si>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</si>
  <si>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</si>
  <si>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</si>
  <si>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</si>
  <si>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</si>
  <si>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</si>
  <si>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</si>
  <si>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</si>
  <si>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</si>
  <si>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</si>
  <si>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</si>
  <si>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</si>
  <si>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</si>
  <si>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</si>
  <si>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</si>
  <si>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</si>
  <si>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</si>
  <si>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</si>
  <si>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</si>
  <si>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</si>
  <si>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</si>
  <si>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</si>
  <si>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</si>
  <si>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</si>
  <si>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</si>
  <si>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</si>
  <si>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</si>
  <si>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</si>
  <si>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</si>
  <si>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</si>
  <si>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</si>
  <si>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</si>
  <si>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</si>
  <si>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</si>
  <si>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</si>
  <si>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</si>
  <si>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</si>
  <si>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</si>
  <si>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</si>
  <si>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</si>
  <si>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</si>
  <si>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</si>
  <si>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</si>
  <si>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</si>
  <si>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</si>
  <si>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</si>
  <si>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</si>
  <si>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</si>
  <si>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</si>
  <si>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</si>
  <si>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</si>
  <si>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</si>
  <si>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</si>
  <si>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</si>
  <si>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</si>
  <si>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</si>
  <si>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</si>
  <si>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</si>
  <si>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</si>
  <si>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</si>
  <si>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</si>
  <si>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</si>
  <si>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</si>
  <si>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</si>
  <si>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</si>
  <si>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</si>
  <si>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</si>
  <si>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</si>
  <si>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</si>
  <si>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</si>
  <si>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</si>
  <si>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</si>
  <si>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</si>
  <si>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</si>
  <si>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</si>
  <si>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</si>
  <si>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</si>
  <si>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</si>
  <si>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</si>
  <si>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</si>
  <si>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</si>
  <si>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</si>
  <si>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</si>
  <si>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</si>
  <si>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</si>
  <si>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</si>
  <si>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</si>
  <si>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</si>
  <si>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</si>
  <si>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</si>
  <si>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</si>
  <si>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</si>
  <si>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</si>
  <si>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</si>
  <si>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</si>
  <si>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</si>
  <si>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</si>
  <si>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</si>
  <si>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</si>
  <si>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</si>
  <si>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</si>
  <si>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</si>
  <si>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</si>
  <si>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</si>
  <si>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</si>
  <si>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</si>
  <si>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</si>
  <si>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</si>
  <si>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</si>
  <si>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</si>
  <si>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</si>
  <si>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</si>
  <si>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</si>
  <si>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</si>
  <si>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</si>
  <si>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</si>
  <si>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</si>
  <si>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</si>
  <si>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</si>
  <si>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</si>
  <si>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</si>
  <si>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</si>
  <si>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</si>
  <si>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</si>
  <si>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</si>
  <si>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</si>
  <si>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</si>
  <si>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</si>
  <si>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</si>
  <si>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</si>
  <si>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</si>
  <si>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</si>
  <si>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</si>
  <si>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</si>
  <si>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</si>
  <si>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</si>
  <si>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</si>
  <si>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</si>
  <si>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</si>
  <si>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</si>
  <si>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</si>
  <si>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</si>
  <si>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</si>
  <si>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</si>
  <si>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</si>
  <si>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</si>
  <si>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</si>
  <si>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</si>
  <si>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</si>
  <si>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</si>
  <si>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</si>
  <si>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</si>
  <si>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</si>
  <si>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</si>
  <si>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</si>
  <si>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</si>
  <si>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</si>
  <si>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</si>
  <si>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</si>
  <si>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</si>
  <si>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</si>
  <si>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</si>
  <si>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</si>
  <si>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</si>
  <si>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</si>
  <si>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</si>
  <si>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</si>
  <si>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</si>
  <si>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</si>
  <si>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</si>
  <si>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</si>
  <si>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</si>
  <si>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</si>
  <si>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</si>
  <si>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</si>
  <si>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</si>
  <si>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</si>
  <si>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</si>
  <si>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</si>
  <si>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</si>
  <si>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</si>
  <si>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</si>
  <si>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</si>
  <si>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</si>
  <si>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</si>
  <si>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</si>
  <si>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</si>
  <si>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</si>
  <si>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</si>
  <si>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</si>
  <si>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</si>
  <si>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</si>
  <si>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</si>
  <si>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</si>
  <si>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</si>
  <si>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</si>
  <si>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</si>
  <si>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</si>
  <si>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</si>
  <si>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</si>
  <si>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</si>
  <si>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</si>
  <si>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</si>
  <si>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</si>
  <si>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</si>
  <si>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</si>
  <si>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</si>
  <si>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</si>
  <si>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</si>
  <si>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</si>
  <si>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</si>
  <si>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</si>
  <si>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</si>
  <si>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</si>
  <si>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</si>
  <si>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</si>
  <si>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</si>
  <si>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</si>
  <si>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</si>
  <si>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</si>
  <si>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</si>
  <si>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</si>
  <si>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</si>
  <si>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</si>
  <si>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</si>
  <si>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</si>
  <si>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</si>
  <si>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</si>
  <si>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</si>
  <si>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</si>
  <si>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</si>
  <si>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</si>
  <si>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</si>
  <si>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</si>
  <si>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</si>
  <si>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</si>
  <si>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</si>
  <si>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</si>
  <si>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</si>
  <si>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</si>
  <si>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</si>
  <si>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</si>
  <si>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</si>
  <si>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</si>
  <si>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</si>
  <si>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</si>
  <si>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</si>
  <si>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</si>
  <si>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</si>
  <si>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</si>
  <si>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</si>
  <si>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</si>
  <si>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</si>
  <si>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</si>
  <si>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</si>
  <si>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</si>
  <si>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</si>
  <si>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</si>
  <si>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</si>
  <si>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</si>
  <si>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</si>
  <si>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</si>
  <si>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</si>
  <si>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</si>
  <si>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</si>
  <si>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</si>
  <si>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</si>
  <si>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</si>
  <si>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</si>
  <si>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</si>
  <si>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</si>
  <si>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</si>
  <si>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</si>
  <si>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</si>
  <si>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</si>
  <si>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</si>
  <si>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</si>
  <si>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</si>
  <si>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</si>
  <si>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</si>
  <si>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</si>
  <si>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</si>
  <si>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</si>
  <si>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</si>
  <si>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</si>
  <si>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</si>
  <si>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</si>
  <si>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</si>
  <si>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</si>
  <si>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</si>
  <si>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</si>
  <si>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</si>
  <si>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</si>
  <si>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</si>
  <si>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</si>
  <si>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</si>
  <si>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</si>
  <si>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</si>
  <si>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</si>
  <si>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</si>
  <si>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</si>
  <si>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</si>
  <si>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</si>
  <si>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</si>
  <si>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</si>
  <si>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</si>
  <si>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</si>
  <si>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</si>
  <si>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</si>
  <si>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</si>
  <si>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</si>
  <si>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</si>
  <si>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</si>
  <si>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</si>
  <si>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</si>
  <si>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</si>
  <si>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</si>
  <si>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</si>
  <si>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</si>
  <si>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</si>
  <si>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</si>
  <si>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</si>
  <si>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</si>
  <si>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</si>
  <si>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</si>
  <si>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</si>
  <si>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</si>
  <si>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</si>
  <si>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</si>
  <si>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</si>
  <si>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</si>
  <si>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</si>
  <si>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</si>
  <si>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</si>
  <si>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</si>
  <si>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</si>
  <si>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</si>
  <si>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</si>
  <si>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</si>
  <si>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</si>
  <si>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</si>
  <si>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</si>
  <si>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</si>
  <si>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</si>
  <si>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</si>
  <si>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</si>
  <si>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</si>
  <si>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</si>
  <si>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</si>
  <si>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</si>
  <si>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</si>
  <si>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</si>
  <si>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</si>
  <si>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</si>
  <si>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</si>
  <si>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</si>
  <si>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</si>
  <si>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</si>
  <si>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</si>
  <si>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</si>
  <si>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</si>
  <si>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</si>
  <si>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</si>
  <si>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</si>
  <si>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</si>
  <si>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</si>
  <si>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</si>
  <si>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</si>
  <si>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</si>
  <si>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</si>
  <si>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</si>
  <si>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</si>
  <si>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</si>
  <si>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</si>
  <si>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</si>
  <si>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</si>
  <si>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</si>
  <si>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</si>
  <si>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</si>
  <si>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</si>
  <si>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</si>
  <si>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</si>
  <si>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</si>
  <si>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</si>
  <si>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</si>
  <si>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</si>
  <si>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</si>
  <si>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</si>
  <si>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</si>
  <si>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</si>
  <si>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</si>
  <si>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</si>
  <si>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</si>
  <si>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</si>
  <si>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</si>
  <si>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</si>
  <si>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</si>
  <si>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</si>
  <si>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</si>
  <si>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</si>
  <si>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</si>
  <si>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</si>
  <si>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</si>
  <si>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</si>
  <si>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</si>
  <si>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</si>
  <si>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</si>
  <si>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</si>
  <si>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</si>
  <si>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</si>
  <si>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</si>
  <si>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</si>
  <si>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</si>
  <si>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</si>
  <si>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</si>
  <si>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</si>
  <si>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</si>
  <si>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</si>
  <si>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</si>
  <si>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</si>
  <si>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</si>
  <si>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</si>
  <si>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</si>
  <si>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</si>
  <si>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</si>
  <si>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</si>
  <si>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</si>
  <si>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</si>
  <si>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</si>
  <si>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</si>
  <si>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</si>
  <si>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</si>
  <si>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</si>
  <si>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</si>
  <si>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</si>
  <si>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</si>
  <si>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</si>
  <si>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</si>
  <si>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</si>
  <si>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</si>
  <si>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</si>
  <si>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</si>
  <si>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</si>
  <si>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</si>
  <si>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</si>
  <si>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</si>
  <si>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</si>
  <si>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</si>
  <si>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</si>
  <si>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</si>
  <si>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</si>
  <si>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</si>
  <si>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</si>
  <si>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</si>
  <si>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</si>
  <si>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</si>
  <si>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</si>
  <si>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</si>
  <si>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</si>
  <si>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</si>
  <si>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</si>
  <si>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</si>
  <si>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</si>
  <si>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</si>
  <si>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</si>
  <si>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</si>
  <si>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</si>
  <si>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</si>
  <si>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</si>
  <si>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</si>
  <si>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</si>
  <si>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</si>
  <si>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</si>
  <si>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</si>
  <si>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</si>
  <si>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</si>
  <si>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</si>
  <si>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</si>
  <si>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</si>
  <si>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</si>
  <si>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</si>
  <si>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</si>
  <si>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</si>
  <si>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</si>
  <si>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</si>
  <si>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</si>
  <si>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</si>
  <si>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</si>
  <si>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</si>
  <si>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</si>
  <si>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</si>
  <si>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</si>
  <si>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</si>
  <si>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</si>
  <si>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</si>
  <si>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</si>
  <si>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</si>
  <si>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</si>
  <si>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</si>
  <si>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</si>
  <si>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</si>
  <si>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</si>
  <si>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</si>
  <si>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</si>
  <si>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</si>
  <si>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</si>
  <si>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</si>
  <si>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</si>
  <si>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</si>
  <si>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</si>
  <si>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</si>
  <si>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</si>
  <si>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</si>
  <si>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</si>
  <si>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</si>
  <si>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</si>
  <si>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</si>
  <si>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</si>
  <si>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</si>
  <si>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</si>
  <si>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</si>
  <si>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</si>
  <si>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</si>
  <si>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</si>
  <si>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</si>
  <si>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</si>
  <si>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</si>
  <si>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</si>
  <si>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</si>
  <si>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</si>
  <si>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</si>
  <si>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</si>
  <si>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</si>
  <si>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</si>
  <si>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</si>
  <si>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</si>
  <si>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</si>
  <si>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</si>
  <si>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</si>
  <si>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</si>
  <si>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</si>
  <si>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</si>
  <si>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</si>
  <si>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</si>
  <si>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</si>
  <si>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</si>
  <si>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</si>
  <si>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</si>
  <si>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</si>
  <si>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</si>
  <si>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</si>
  <si>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</si>
  <si>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</si>
  <si>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</si>
  <si>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</si>
  <si>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</si>
  <si>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</si>
  <si>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</si>
  <si>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</si>
  <si>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</si>
  <si>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</si>
  <si>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</si>
  <si>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</si>
  <si>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</si>
  <si>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</si>
  <si>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</si>
  <si>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</si>
  <si>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</si>
  <si>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</si>
  <si>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</si>
  <si>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</si>
  <si>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</si>
  <si>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</si>
  <si>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</si>
  <si>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</si>
  <si>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</si>
  <si>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</si>
  <si>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</si>
  <si>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</si>
  <si>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</si>
  <si>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</si>
  <si>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</si>
  <si>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</si>
  <si>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</si>
  <si>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</si>
  <si>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</si>
  <si>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</si>
  <si>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</si>
  <si>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</si>
  <si>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</si>
  <si>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</si>
  <si>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</si>
  <si>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</si>
  <si>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</si>
  <si>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</si>
  <si>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</si>
  <si>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</si>
  <si>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</si>
  <si>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</si>
  <si>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</si>
  <si>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</si>
  <si>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</si>
  <si>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</si>
  <si>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</si>
  <si>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</si>
  <si>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</si>
  <si>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</si>
  <si>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</si>
  <si>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</si>
  <si>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</si>
  <si>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</si>
  <si>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</si>
  <si>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</si>
  <si>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</si>
  <si>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</si>
  <si>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</si>
  <si>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</si>
  <si>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</si>
  <si>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</si>
  <si>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</si>
  <si>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</si>
  <si>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</si>
  <si>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</si>
  <si>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</si>
  <si>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</si>
  <si>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</si>
  <si>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</si>
  <si>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</si>
  <si>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</si>
  <si>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</si>
  <si>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</si>
  <si>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</si>
  <si>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</si>
  <si>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</si>
  <si>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</si>
  <si>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</si>
  <si>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</si>
  <si>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</si>
  <si>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</si>
  <si>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</si>
  <si>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</si>
  <si>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</si>
  <si>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</si>
  <si>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</si>
  <si>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</si>
  <si>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</si>
  <si>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</si>
  <si>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</si>
  <si>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</si>
  <si>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</si>
  <si>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</si>
  <si>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</si>
  <si>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</si>
  <si>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</si>
  <si>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</si>
  <si>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</si>
  <si>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</si>
  <si>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</si>
  <si>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</si>
  <si>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</si>
  <si>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</si>
  <si>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</si>
  <si>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</si>
  <si>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</si>
  <si>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</si>
  <si>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</si>
  <si>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</si>
  <si>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</si>
  <si>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</si>
  <si>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</si>
  <si>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</si>
  <si>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</si>
  <si>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</si>
  <si>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</si>
  <si>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</si>
  <si>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</si>
  <si>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</si>
  <si>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</si>
  <si>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</si>
  <si>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</si>
  <si>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</si>
  <si>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</si>
  <si>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</si>
  <si>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</si>
  <si>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</si>
  <si>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</si>
  <si>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</si>
  <si>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</si>
  <si>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</si>
  <si>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</si>
  <si>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</si>
  <si>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</si>
  <si>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</si>
  <si>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</si>
  <si>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</si>
  <si>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</si>
  <si>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</si>
  <si>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</si>
  <si>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</si>
  <si>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</si>
  <si>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</si>
  <si>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</si>
  <si>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</si>
  <si>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</si>
  <si>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</si>
  <si>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</si>
  <si>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</si>
  <si>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</si>
  <si>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</si>
  <si>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</si>
  <si>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</si>
  <si>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</si>
  <si>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</si>
  <si>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</si>
  <si>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</si>
  <si>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</si>
  <si>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</si>
  <si>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</si>
  <si>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</si>
  <si>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</si>
  <si>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</si>
  <si>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</si>
  <si>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</si>
  <si>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</si>
  <si>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</si>
  <si>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</si>
  <si>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</si>
  <si>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</si>
  <si>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</si>
  <si>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</si>
  <si>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</si>
  <si>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</si>
  <si>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</si>
  <si>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</si>
  <si>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</si>
  <si>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</si>
  <si>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</si>
  <si>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</si>
  <si>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</si>
  <si>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</si>
  <si>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</si>
  <si>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</si>
  <si>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</si>
  <si>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</si>
  <si>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</si>
  <si>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</si>
  <si>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</si>
  <si>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</si>
  <si>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</si>
  <si>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</si>
  <si>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</si>
  <si>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</si>
  <si>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</si>
  <si>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</si>
  <si>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</si>
  <si>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</si>
  <si>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</si>
  <si>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</si>
  <si>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</si>
  <si>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</si>
  <si>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</si>
  <si>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</si>
  <si>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</si>
  <si>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</si>
  <si>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</si>
  <si>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</si>
  <si>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</si>
  <si>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</si>
  <si>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</si>
  <si>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</si>
  <si>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</si>
  <si>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</si>
  <si>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</si>
  <si>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</si>
  <si>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</si>
  <si>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</si>
  <si>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</si>
  <si>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</si>
  <si>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</si>
  <si>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</si>
  <si>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</si>
  <si>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</si>
  <si>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</si>
  <si>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</si>
  <si>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</si>
  <si>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</si>
  <si>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</si>
  <si>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</si>
  <si>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</si>
  <si>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</si>
  <si>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</si>
  <si>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</si>
  <si>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</si>
  <si>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</si>
  <si>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</si>
  <si>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</si>
  <si>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</si>
  <si>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</si>
  <si>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</si>
  <si>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</si>
  <si>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</si>
  <si>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</si>
  <si>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</si>
  <si>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</si>
  <si>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</si>
  <si>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</si>
  <si>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</si>
  <si>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</si>
  <si>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</si>
  <si>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</si>
  <si>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</si>
  <si>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</si>
  <si>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</si>
  <si>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</si>
  <si>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</si>
  <si>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</si>
  <si>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</si>
  <si>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</si>
  <si>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</si>
  <si>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</si>
  <si>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</si>
  <si>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</si>
  <si>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</si>
  <si>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</si>
  <si>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</si>
  <si>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</si>
  <si>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</si>
  <si>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</si>
  <si>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</si>
  <si>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</si>
  <si>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</si>
  <si>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</si>
  <si>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</si>
  <si>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</si>
  <si>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</si>
  <si>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</si>
  <si>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</si>
  <si>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</si>
  <si>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</si>
  <si>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</si>
  <si>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</si>
  <si>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</si>
  <si>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</si>
  <si>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</si>
  <si>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</si>
  <si>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</si>
  <si>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</si>
  <si>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</si>
  <si>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</si>
  <si>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</si>
  <si>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</si>
  <si>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</si>
  <si>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</si>
  <si>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</si>
  <si>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</si>
  <si>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</si>
  <si>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</si>
  <si>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</si>
  <si>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</si>
  <si>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</si>
  <si>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</si>
  <si>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</si>
  <si>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</si>
  <si>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</si>
  <si>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</si>
  <si>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</si>
  <si>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</si>
  <si>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</si>
  <si>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</si>
  <si>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</si>
  <si>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</si>
  <si>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</si>
  <si>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</si>
  <si>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</si>
  <si>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</si>
  <si>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</si>
  <si>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</si>
  <si>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</si>
  <si>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</si>
  <si>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</si>
  <si>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</si>
  <si>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</si>
  <si>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</si>
  <si>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</si>
  <si>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</si>
  <si>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</si>
  <si>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</si>
  <si>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</si>
  <si>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</si>
  <si>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</si>
  <si>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</si>
  <si>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</si>
  <si>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</si>
  <si>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</si>
  <si>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</si>
  <si>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</si>
  <si>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</si>
  <si>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</si>
  <si>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</si>
  <si>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</si>
  <si>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</si>
  <si>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</si>
  <si>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</si>
  <si>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</si>
  <si>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</si>
  <si>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</si>
  <si>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</si>
  <si>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</si>
  <si>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</si>
  <si>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</si>
  <si>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</si>
  <si>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</si>
  <si>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</si>
  <si>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</si>
  <si>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</si>
  <si>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</si>
  <si>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</si>
  <si>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</si>
  <si>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</si>
  <si>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</si>
  <si>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</si>
  <si>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</si>
  <si>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</si>
  <si>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</si>
  <si>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</si>
  <si>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</si>
  <si>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</si>
  <si>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</si>
  <si>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</si>
  <si>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</si>
  <si>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</si>
  <si>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</si>
  <si>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</si>
  <si>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</si>
  <si>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</si>
  <si>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</si>
  <si>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</si>
  <si>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</si>
  <si>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</si>
  <si>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</si>
  <si>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</si>
  <si>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</si>
  <si>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</si>
  <si>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</si>
  <si>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</si>
  <si>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</si>
  <si>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</si>
  <si>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</si>
  <si>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</si>
  <si>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</si>
  <si>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</si>
  <si>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</si>
  <si>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</si>
  <si>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</si>
  <si>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</si>
  <si>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</si>
  <si>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</si>
  <si>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</si>
  <si>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</si>
  <si>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</si>
  <si>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</si>
  <si>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</si>
  <si>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</si>
  <si>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</si>
  <si>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</si>
  <si>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</si>
  <si>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</si>
  <si>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</si>
  <si>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</si>
  <si>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</si>
  <si>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</si>
  <si>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</si>
  <si>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</si>
  <si>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</si>
  <si>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</si>
  <si>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</si>
  <si>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</si>
  <si>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</si>
  <si>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</si>
  <si>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</si>
  <si>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</si>
  <si>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</si>
  <si>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</si>
  <si>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</si>
  <si>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</si>
  <si>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</si>
  <si>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</si>
  <si>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</si>
  <si>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</si>
  <si>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</si>
  <si>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</si>
  <si>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</si>
  <si>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</si>
  <si>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</si>
  <si>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</si>
  <si>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</si>
  <si>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</si>
  <si>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</si>
  <si>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</si>
  <si>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</si>
  <si>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</si>
  <si>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</si>
  <si>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</si>
  <si>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</si>
  <si>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</si>
  <si>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</si>
  <si>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</si>
  <si>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</si>
  <si>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</si>
  <si>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</si>
  <si>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</si>
  <si>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</si>
  <si>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</si>
  <si>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</si>
  <si>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</si>
  <si>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</si>
  <si>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</si>
  <si>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</si>
  <si>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</si>
  <si>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</si>
  <si>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</si>
  <si>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</si>
  <si>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</si>
  <si>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</si>
  <si>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</si>
  <si>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</si>
  <si>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</si>
  <si>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</si>
  <si>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</si>
  <si>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</si>
  <si>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</si>
  <si>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</si>
  <si>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</si>
  <si>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</si>
  <si>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</si>
  <si>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</si>
  <si>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</si>
  <si>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</si>
  <si>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</si>
  <si>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</si>
  <si>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</si>
  <si>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</si>
  <si>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</si>
  <si>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</si>
  <si>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</si>
  <si>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</si>
  <si>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</si>
  <si>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</si>
  <si>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</si>
  <si>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</si>
  <si>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</si>
  <si>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</si>
  <si>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</si>
  <si>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</si>
  <si>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</si>
  <si>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</si>
  <si>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</si>
  <si>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</si>
  <si>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</si>
  <si>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</si>
  <si>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</si>
  <si>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</si>
  <si>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</si>
  <si>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</si>
  <si>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</si>
  <si>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</si>
  <si>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</si>
  <si>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</si>
  <si>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</si>
  <si>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</si>
  <si>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</si>
  <si>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</si>
  <si>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</si>
  <si>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</si>
  <si>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</si>
  <si>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</si>
  <si>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</si>
  <si>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</si>
  <si>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</si>
  <si>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</si>
  <si>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</si>
  <si>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</si>
  <si>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</si>
  <si>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</si>
  <si>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</si>
  <si>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</si>
  <si>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</si>
  <si>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</si>
  <si>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</si>
  <si>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</si>
  <si>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</si>
  <si>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</si>
  <si>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</si>
  <si>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</si>
  <si>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</si>
  <si>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</si>
  <si>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</si>
  <si>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</si>
  <si>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</si>
  <si>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</si>
  <si>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</si>
  <si>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</si>
  <si>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</si>
  <si>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</si>
  <si>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</si>
  <si>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</si>
  <si>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</si>
  <si>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</si>
  <si>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</si>
  <si>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</si>
  <si>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</si>
  <si>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</si>
  <si>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</si>
  <si>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</si>
  <si>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</si>
  <si>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</si>
  <si>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</si>
  <si>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</si>
  <si>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</si>
  <si>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</si>
  <si>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</si>
  <si>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</si>
  <si>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</si>
  <si>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</si>
  <si>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</si>
  <si>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</si>
  <si>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</si>
  <si>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</si>
  <si>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</si>
  <si>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</si>
  <si>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</si>
  <si>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</si>
  <si>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</si>
  <si>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</si>
  <si>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</si>
  <si>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</si>
  <si>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</si>
  <si>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</si>
  <si>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</si>
  <si>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</si>
  <si>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</si>
  <si>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</si>
  <si>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</si>
  <si>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</si>
  <si>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</si>
  <si>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</si>
  <si>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</si>
  <si>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</si>
  <si>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</si>
  <si>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</si>
  <si>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</si>
  <si>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</si>
  <si>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</si>
  <si>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</si>
  <si>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</si>
  <si>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</si>
  <si>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</si>
  <si>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</si>
  <si>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</si>
  <si>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</si>
  <si>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</si>
  <si>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</si>
  <si>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</si>
  <si>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</si>
  <si>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</si>
  <si>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</si>
  <si>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</si>
  <si>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</si>
  <si>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</si>
  <si>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</si>
  <si>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</si>
  <si>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</si>
  <si>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</si>
  <si>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</si>
  <si>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</si>
  <si>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</si>
  <si>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</si>
  <si>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</si>
  <si>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</si>
  <si>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</si>
  <si>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</si>
  <si>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</si>
  <si>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</si>
  <si>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</si>
  <si>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</si>
  <si>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</si>
  <si>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</si>
  <si>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</si>
  <si>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</si>
  <si>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</si>
  <si>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</si>
  <si>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</si>
  <si>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</si>
  <si>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</si>
  <si>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</si>
  <si>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</si>
  <si>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</si>
  <si>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</si>
  <si>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</si>
  <si>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</si>
  <si>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</si>
  <si>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</si>
  <si>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</si>
  <si>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</si>
  <si>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</si>
  <si>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</si>
  <si>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</si>
  <si>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</si>
  <si>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</si>
  <si>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</si>
  <si>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</si>
  <si>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</si>
  <si>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</si>
  <si>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</si>
  <si>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</si>
  <si>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</si>
  <si>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</si>
  <si>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</si>
  <si>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</si>
  <si>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</si>
  <si>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</si>
  <si>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</si>
  <si>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</si>
  <si>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</si>
  <si>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</si>
  <si>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</si>
  <si>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</si>
  <si>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</si>
  <si>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</si>
  <si>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</si>
  <si>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</si>
  <si>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</si>
  <si>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</si>
  <si>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</si>
  <si>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</si>
  <si>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</si>
  <si>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</si>
  <si>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</si>
  <si>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</si>
  <si>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</si>
  <si>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</si>
  <si>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</si>
  <si>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</si>
  <si>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</si>
  <si>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</si>
  <si>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</si>
  <si>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</si>
  <si>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</si>
  <si>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</si>
  <si>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</si>
  <si>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</si>
  <si>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</si>
  <si>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</si>
  <si>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</si>
  <si>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</si>
  <si>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</si>
  <si>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</si>
  <si>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</si>
  <si>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</si>
  <si>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</si>
  <si>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</si>
  <si>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</si>
  <si>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</si>
  <si>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</si>
  <si>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</si>
  <si>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</si>
  <si>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</si>
  <si>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</si>
  <si>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</si>
  <si>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</si>
  <si>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</si>
  <si>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</si>
  <si>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</si>
  <si>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</si>
  <si>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</si>
  <si>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</si>
  <si>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</si>
  <si>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</si>
  <si>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</si>
  <si>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</si>
  <si>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</si>
  <si>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</si>
  <si>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</si>
  <si>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</si>
  <si>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</si>
  <si>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</si>
  <si>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</si>
  <si>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</si>
  <si>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</si>
  <si>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</si>
  <si>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</si>
  <si>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</si>
  <si>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</si>
  <si>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</si>
  <si>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</si>
  <si>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</si>
  <si>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</si>
  <si>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</si>
  <si>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</si>
  <si>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</si>
  <si>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</si>
  <si>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</si>
  <si>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</si>
  <si>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</si>
  <si>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</si>
  <si>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</si>
  <si>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</si>
  <si>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</si>
  <si>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</si>
  <si>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</si>
  <si>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</si>
  <si>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</si>
  <si>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</si>
  <si>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</si>
  <si>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</si>
  <si>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</si>
  <si>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</si>
  <si>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</si>
  <si>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</si>
  <si>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</si>
  <si>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</si>
  <si>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</si>
  <si>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</si>
  <si>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</si>
  <si>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</si>
  <si>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</si>
  <si>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</si>
  <si>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</si>
  <si>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</si>
  <si>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</si>
  <si>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</si>
  <si>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</si>
  <si>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</si>
  <si>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</si>
  <si>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</si>
  <si>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</si>
  <si>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</si>
  <si>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</si>
  <si>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</si>
  <si>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</si>
  <si>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</si>
  <si>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</si>
  <si>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</si>
  <si>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</si>
  <si>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</si>
  <si>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</si>
  <si>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</si>
  <si>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</si>
  <si>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</si>
  <si>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</si>
  <si>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</si>
  <si>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</si>
  <si>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</si>
  <si>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</si>
  <si>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</si>
  <si>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</si>
  <si>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</si>
  <si>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</si>
  <si>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</si>
  <si>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</si>
  <si>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</si>
  <si>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</si>
  <si>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</si>
  <si>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</si>
  <si>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</si>
  <si>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</si>
  <si>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</si>
  <si>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</si>
  <si>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</si>
  <si>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</si>
  <si>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</si>
  <si>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</si>
  <si>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</si>
  <si>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</si>
  <si>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</si>
  <si>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</si>
  <si>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</si>
  <si>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</si>
  <si>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</si>
  <si>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</si>
  <si>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</si>
  <si>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</si>
  <si>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</si>
  <si>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</si>
  <si>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</si>
  <si>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</si>
  <si>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</si>
  <si>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</si>
  <si>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</si>
  <si>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</si>
  <si>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</si>
  <si>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</si>
  <si>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</si>
  <si>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</si>
  <si>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</si>
  <si>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</si>
  <si>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</si>
  <si>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</si>
  <si>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</si>
  <si>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</si>
  <si>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</si>
  <si>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</si>
  <si>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</si>
  <si>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</si>
  <si>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</si>
  <si>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</si>
  <si>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</si>
  <si>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</si>
  <si>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</si>
  <si>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</si>
  <si>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</si>
  <si>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</si>
  <si>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</si>
  <si>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</si>
  <si>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</si>
  <si>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</si>
  <si>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</si>
  <si>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</si>
  <si>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</si>
  <si>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</si>
  <si>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</si>
  <si>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</si>
  <si>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</si>
  <si>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</si>
  <si>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</si>
  <si>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</si>
  <si>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</si>
  <si>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</si>
  <si>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</si>
  <si>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</si>
  <si>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</si>
  <si>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</si>
  <si>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</si>
  <si>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</si>
  <si>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</si>
  <si>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</si>
  <si>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</si>
  <si>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</si>
  <si>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</si>
  <si>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</si>
  <si>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</si>
  <si>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</si>
  <si>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</si>
  <si>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</si>
  <si>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</si>
  <si>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</si>
  <si>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</si>
  <si>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</si>
  <si>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</si>
  <si>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</si>
  <si>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</si>
  <si>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</si>
  <si>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</si>
  <si>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</si>
  <si>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</si>
  <si>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</si>
  <si>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</si>
  <si>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</si>
  <si>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</si>
  <si>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</si>
  <si>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</si>
  <si>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</si>
  <si>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</si>
  <si>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</si>
  <si>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</si>
  <si>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</si>
  <si>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</si>
  <si>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</si>
  <si>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</si>
  <si>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</si>
  <si>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</si>
  <si>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</si>
  <si>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</si>
  <si>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</si>
  <si>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</si>
  <si>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</si>
  <si>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</si>
  <si>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</si>
  <si>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</si>
  <si>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</si>
  <si>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</si>
  <si>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</si>
  <si>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</si>
  <si>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</si>
  <si>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</si>
  <si>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</si>
  <si>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</si>
  <si>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</si>
  <si>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</si>
  <si>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</si>
  <si>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</si>
  <si>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</si>
  <si>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</si>
  <si>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</si>
  <si>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</si>
  <si>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</si>
  <si>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</si>
  <si>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</si>
  <si>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</si>
  <si>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</si>
  <si>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</si>
  <si>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</si>
  <si>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</si>
  <si>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</si>
  <si>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</si>
  <si>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</si>
  <si>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</si>
  <si>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</si>
  <si>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</si>
  <si>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</si>
  <si>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</si>
  <si>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</si>
  <si>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</si>
  <si>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</si>
  <si>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</si>
  <si>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</si>
  <si>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</si>
  <si>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</si>
  <si>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</si>
  <si>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</si>
  <si>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</si>
  <si>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</si>
  <si>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</si>
  <si>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</si>
  <si>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</si>
  <si>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</si>
  <si>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</si>
  <si>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</si>
  <si>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</si>
  <si>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</si>
  <si>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</si>
  <si>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</si>
  <si>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</si>
  <si>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</si>
  <si>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</si>
  <si>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</si>
  <si>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</si>
  <si>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</si>
  <si>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</si>
  <si>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</si>
  <si>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</si>
  <si>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</si>
  <si>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</si>
  <si>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</si>
  <si>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</si>
  <si>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</si>
  <si>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</si>
  <si>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</si>
  <si>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</si>
  <si>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</si>
  <si>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</si>
  <si>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</si>
  <si>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</si>
  <si>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</si>
  <si>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</si>
  <si>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</si>
  <si>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</si>
  <si>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</si>
  <si>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</si>
  <si>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</si>
  <si>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</si>
  <si>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</si>
  <si>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</si>
  <si>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</si>
  <si>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</si>
  <si>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</si>
  <si>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</si>
  <si>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</si>
  <si>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</si>
  <si>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</si>
  <si>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</si>
  <si>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</si>
  <si>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</si>
  <si>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</si>
  <si>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</si>
  <si>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</si>
  <si>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</si>
  <si>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</si>
  <si>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</si>
  <si>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</si>
  <si>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</si>
  <si>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</si>
  <si>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</si>
  <si>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</si>
  <si>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</si>
  <si>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</si>
  <si>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</si>
  <si>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</si>
  <si>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</si>
  <si>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</si>
  <si>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</si>
  <si>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</si>
  <si>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</si>
  <si>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</si>
  <si>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</si>
  <si>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</si>
  <si>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</si>
  <si>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</si>
  <si>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</si>
  <si>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</si>
  <si>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</si>
  <si>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</si>
  <si>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</si>
  <si>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</si>
  <si>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</si>
  <si>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</si>
  <si>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</si>
  <si>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</si>
  <si>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</si>
  <si>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</si>
  <si>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</si>
  <si>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</si>
  <si>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</si>
  <si>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</si>
  <si>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</si>
  <si>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</si>
  <si>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</si>
  <si>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</si>
  <si>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</si>
  <si>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</si>
  <si>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</si>
  <si>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</si>
  <si>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</si>
  <si>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</si>
  <si>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</si>
  <si>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</si>
  <si>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</si>
  <si>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</si>
  <si>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</si>
  <si>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</si>
  <si>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</si>
  <si>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</si>
  <si>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</si>
  <si>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</si>
  <si>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</si>
  <si>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</si>
  <si>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</si>
  <si>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</si>
  <si>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</si>
  <si>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</si>
  <si>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</si>
  <si>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</si>
  <si>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</si>
  <si>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</si>
  <si>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</si>
  <si>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</si>
  <si>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</si>
  <si>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</si>
  <si>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</si>
  <si>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</si>
  <si>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</si>
  <si>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</si>
  <si>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</si>
  <si>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</si>
  <si>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</si>
  <si>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</si>
  <si>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</si>
  <si>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</si>
  <si>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</si>
  <si>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</si>
  <si>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</si>
  <si>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</si>
  <si>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</si>
  <si>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</si>
  <si>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</si>
  <si>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</si>
  <si>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</si>
  <si>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</si>
  <si>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</si>
  <si>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</si>
  <si>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</si>
  <si>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</si>
  <si>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</si>
  <si>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</si>
  <si>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</si>
  <si>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</si>
  <si>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</si>
  <si>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</si>
  <si>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</si>
  <si>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</si>
  <si>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</si>
  <si>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</si>
  <si>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</si>
  <si>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</si>
  <si>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</si>
  <si>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</si>
  <si>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</si>
  <si>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</si>
  <si>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</si>
  <si>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</si>
  <si>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</si>
  <si>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</si>
  <si>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</si>
  <si>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</si>
  <si>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</si>
  <si>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</si>
  <si>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</si>
  <si>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</si>
  <si>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</si>
  <si>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</si>
  <si>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</si>
  <si>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</si>
  <si>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</si>
  <si>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</si>
  <si>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</si>
  <si>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</si>
  <si>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</si>
  <si>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</si>
  <si>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</si>
  <si>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</si>
  <si>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</si>
  <si>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</si>
  <si>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</si>
  <si>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</si>
  <si>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</si>
  <si>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</si>
  <si>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</si>
  <si>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</si>
  <si>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</si>
  <si>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</si>
  <si>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</si>
  <si>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</si>
  <si>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</si>
  <si>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</si>
  <si>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</si>
  <si>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</si>
  <si>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</si>
  <si>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</si>
  <si>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</si>
  <si>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</si>
  <si>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</si>
  <si>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</si>
  <si>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</si>
  <si>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</si>
  <si>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</si>
  <si>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</si>
  <si>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</si>
  <si>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</si>
  <si>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</si>
  <si>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</si>
  <si>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</si>
  <si>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</si>
  <si>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</si>
  <si>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</si>
  <si>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</si>
  <si>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</si>
  <si>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</si>
  <si>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</si>
  <si>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</si>
  <si>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</si>
  <si>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</si>
  <si>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</si>
  <si>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</si>
  <si>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</si>
  <si>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</si>
  <si>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</si>
  <si>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</si>
  <si>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</si>
  <si>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</si>
  <si>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</si>
  <si>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</si>
  <si>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</si>
  <si>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</si>
  <si>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</si>
  <si>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</si>
  <si>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</si>
  <si>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</si>
  <si>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</si>
  <si>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</si>
  <si>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</si>
  <si>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</si>
  <si>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</si>
  <si>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</si>
  <si>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</si>
  <si>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</si>
  <si>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</si>
  <si>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</si>
  <si>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</si>
  <si>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</si>
  <si>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</si>
  <si>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</si>
  <si>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</si>
  <si>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</si>
  <si>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</si>
  <si>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</si>
  <si>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</si>
  <si>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</si>
  <si>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</si>
  <si>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</si>
  <si>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</si>
  <si>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</si>
  <si>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</si>
  <si>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</si>
  <si>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</si>
  <si>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</si>
  <si>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</si>
  <si>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</si>
  <si>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</si>
  <si>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</si>
  <si>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</si>
  <si>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</si>
  <si>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</si>
  <si>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</si>
  <si>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</si>
  <si>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</si>
  <si>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</si>
  <si>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</si>
  <si>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</si>
  <si>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</si>
  <si>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</si>
  <si>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</si>
  <si>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</si>
  <si>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</si>
  <si>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</si>
  <si>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</si>
  <si>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</si>
  <si>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</si>
  <si>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</si>
  <si>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</si>
  <si>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</si>
  <si>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</si>
  <si>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</si>
  <si>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</si>
  <si>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</si>
  <si>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</si>
  <si>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</si>
  <si>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</si>
  <si>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</si>
  <si>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</si>
  <si>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</si>
  <si>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</si>
  <si>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</si>
  <si>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</si>
  <si>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</si>
  <si>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</si>
  <si>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</si>
  <si>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</si>
  <si>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</si>
  <si>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</si>
  <si>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</si>
  <si>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</si>
  <si>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</si>
  <si>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</si>
  <si>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</si>
  <si>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</si>
  <si>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</si>
  <si>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</si>
  <si>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</si>
  <si>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</si>
  <si>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</si>
  <si>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</si>
  <si>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</si>
  <si>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</si>
  <si>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</si>
  <si>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</si>
  <si>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</si>
  <si>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</si>
  <si>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</si>
  <si>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</si>
  <si>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</si>
  <si>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</si>
  <si>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</si>
  <si>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</si>
  <si>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</si>
  <si>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</si>
  <si>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</si>
  <si>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</si>
  <si>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</si>
  <si>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</si>
  <si>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</si>
  <si>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</si>
  <si>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</si>
  <si>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</si>
  <si>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</si>
  <si>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</si>
  <si>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</si>
  <si>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</si>
  <si>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</si>
  <si>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</si>
  <si>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</si>
  <si>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</si>
  <si>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</si>
  <si>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</si>
  <si>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</si>
  <si>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</si>
  <si>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</si>
  <si>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</si>
  <si>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</si>
  <si>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</si>
  <si>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</si>
  <si>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</si>
  <si>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</si>
  <si>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</si>
  <si>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</si>
  <si>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</si>
  <si>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</si>
  <si>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</si>
  <si>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</si>
  <si>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</si>
  <si>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</si>
  <si>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</si>
  <si>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</si>
  <si>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</si>
  <si>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</si>
  <si>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</si>
  <si>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</si>
  <si>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</si>
  <si>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</si>
  <si>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</si>
  <si>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</si>
  <si>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</si>
  <si>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</si>
  <si>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</si>
  <si>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</si>
  <si>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</si>
  <si>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</si>
  <si>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</si>
  <si>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</si>
  <si>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</si>
  <si>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</si>
  <si>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</si>
  <si>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</si>
  <si>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</si>
  <si>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</si>
  <si>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</si>
  <si>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</si>
  <si>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</si>
  <si>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</si>
  <si>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</si>
  <si>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</si>
  <si>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</si>
  <si>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</si>
  <si>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</si>
  <si>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</si>
  <si>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</si>
  <si>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</si>
  <si>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</si>
  <si>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</si>
  <si>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</si>
  <si>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</si>
  <si>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</si>
  <si>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</si>
  <si>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</si>
  <si>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</si>
  <si>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</si>
  <si>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</si>
  <si>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</si>
  <si>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</si>
  <si>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</si>
  <si>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</si>
  <si>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</si>
  <si>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</si>
  <si>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</si>
  <si>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</si>
  <si>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</si>
  <si>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</si>
  <si>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</si>
  <si>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</si>
  <si>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</si>
  <si>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</si>
  <si>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</si>
  <si>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</si>
  <si>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</si>
  <si>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</si>
  <si>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</si>
  <si>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</si>
  <si>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</si>
  <si>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</si>
  <si>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</si>
  <si>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</si>
  <si>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</si>
  <si>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</si>
  <si>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</si>
  <si>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</si>
  <si>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</si>
  <si>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</si>
  <si>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</si>
  <si>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</si>
  <si>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</si>
  <si>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</si>
  <si>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</si>
  <si>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</si>
  <si>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</si>
  <si>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</si>
  <si>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</si>
  <si>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</si>
  <si>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</si>
  <si>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</si>
  <si>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</si>
  <si>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</si>
  <si>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</si>
  <si>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</si>
  <si>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</si>
  <si>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</si>
  <si>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</si>
  <si>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</si>
  <si>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</si>
  <si>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</si>
  <si>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</si>
  <si>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</si>
  <si>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</si>
  <si>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</si>
  <si>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</si>
  <si>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</si>
  <si>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</si>
  <si>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</si>
  <si>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</si>
  <si>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</si>
  <si>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</si>
  <si>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</si>
  <si>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</si>
  <si>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</si>
  <si>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</si>
  <si>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</si>
  <si>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</si>
  <si>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</si>
  <si>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</si>
  <si>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</si>
  <si>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</si>
  <si>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</si>
  <si>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</si>
  <si>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</si>
  <si>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</si>
  <si>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</si>
  <si>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</si>
  <si>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</si>
  <si>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</si>
  <si>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</si>
  <si>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</si>
  <si>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</si>
  <si>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</si>
  <si>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</si>
  <si>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</si>
  <si>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</si>
  <si>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</si>
  <si>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</si>
  <si>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</si>
  <si>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</si>
  <si>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</si>
  <si>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</si>
  <si>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</si>
  <si>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</si>
  <si>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</si>
  <si>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</si>
  <si>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</si>
  <si>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</si>
  <si>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</si>
  <si>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</si>
  <si>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</si>
  <si>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</si>
  <si>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</si>
  <si>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</si>
  <si>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</si>
  <si>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</si>
  <si>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</si>
  <si>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</si>
  <si>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</si>
  <si>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</si>
  <si>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</si>
  <si>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</si>
  <si>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</si>
  <si>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</si>
  <si>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</si>
  <si>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</si>
  <si>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</si>
  <si>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</si>
  <si>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</si>
  <si>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</si>
  <si>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</si>
  <si>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</si>
  <si>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</si>
  <si>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</si>
  <si>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</si>
  <si>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</si>
  <si>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</si>
  <si>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</si>
  <si>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</si>
  <si>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</si>
  <si>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</si>
  <si>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</si>
  <si>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</si>
  <si>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</si>
  <si>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</si>
  <si>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</si>
  <si>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</si>
  <si>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</si>
  <si>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</si>
  <si>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</si>
  <si>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</si>
  <si>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</si>
  <si>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</si>
  <si>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</si>
  <si>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</si>
  <si>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</si>
  <si>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</si>
  <si>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</si>
  <si>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</si>
  <si>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</si>
  <si>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</si>
  <si>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</si>
  <si>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</si>
  <si>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</si>
  <si>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</si>
  <si>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</si>
  <si>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</si>
  <si>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</si>
  <si>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</si>
  <si>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</si>
  <si>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</si>
  <si>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</si>
  <si>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</si>
  <si>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</si>
  <si>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</si>
  <si>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</si>
  <si>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</si>
  <si>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</si>
  <si>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</si>
  <si>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</si>
  <si>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</si>
  <si>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</si>
  <si>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</si>
  <si>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</si>
  <si>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</si>
  <si>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</si>
  <si>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</si>
  <si>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</si>
  <si>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</si>
  <si>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</si>
  <si>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</si>
  <si>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</si>
  <si>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</si>
  <si>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</si>
  <si>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</si>
  <si>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</si>
  <si>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</si>
  <si>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</si>
  <si>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</si>
  <si>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</si>
  <si>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</si>
  <si>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</si>
  <si>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</si>
  <si>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</si>
  <si>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</si>
  <si>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</si>
  <si>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</si>
  <si>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</si>
  <si>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</si>
  <si>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</si>
  <si>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</si>
  <si>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</si>
  <si>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</si>
  <si>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</si>
  <si>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</si>
  <si>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</si>
  <si>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</si>
  <si>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</si>
  <si>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</si>
  <si>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</si>
  <si>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</si>
  <si>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</si>
  <si>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</si>
  <si>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</si>
  <si>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</si>
  <si>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</si>
  <si>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</si>
  <si>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</si>
  <si>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</si>
  <si>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</si>
  <si>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</si>
  <si>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</si>
  <si>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</si>
  <si>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</si>
  <si>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</si>
  <si>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</si>
  <si>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</si>
  <si>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</si>
  <si>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</si>
  <si>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</si>
  <si>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</si>
  <si>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</si>
  <si>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</si>
  <si>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</si>
  <si>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</si>
  <si>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</si>
  <si>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</si>
  <si>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</si>
  <si>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</si>
  <si>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</si>
  <si>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</si>
  <si>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</si>
  <si>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</si>
  <si>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</si>
  <si>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</si>
  <si>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</si>
  <si>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</si>
  <si>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</si>
  <si>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</si>
  <si>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</si>
  <si>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</si>
  <si>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</si>
  <si>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</si>
  <si>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</si>
  <si>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</si>
  <si>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</si>
  <si>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</si>
  <si>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</si>
  <si>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</si>
  <si>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</si>
  <si>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</si>
  <si>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</si>
  <si>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</si>
  <si>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</si>
  <si>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</si>
  <si>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</si>
  <si>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</si>
  <si>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</si>
  <si>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</si>
  <si>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</si>
  <si>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</si>
  <si>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</si>
  <si>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</si>
  <si>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</si>
  <si>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</si>
  <si>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</si>
  <si>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</si>
  <si>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</si>
  <si>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</si>
  <si>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</si>
  <si>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</si>
  <si>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</si>
  <si>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</si>
  <si>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</si>
  <si>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</si>
  <si>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</si>
  <si>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</si>
  <si>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</si>
  <si>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</si>
  <si>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</si>
  <si>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</si>
  <si>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</si>
  <si>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</si>
  <si>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</si>
  <si>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</si>
  <si>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</si>
  <si>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</si>
  <si>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</si>
  <si>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</si>
  <si>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</si>
  <si>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</si>
  <si>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</si>
  <si>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</si>
  <si>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</si>
  <si>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</si>
  <si>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</si>
  <si>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</si>
  <si>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</si>
  <si>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</si>
  <si>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</si>
  <si>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</si>
  <si>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</si>
  <si>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</si>
  <si>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</si>
  <si>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</si>
  <si>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</si>
  <si>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</si>
  <si>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</si>
  <si>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</si>
  <si>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</si>
  <si>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</si>
  <si>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</si>
  <si>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</si>
  <si>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</si>
  <si>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</si>
  <si>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</si>
  <si>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</si>
  <si>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</si>
  <si>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</si>
  <si>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</si>
  <si>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</si>
  <si>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</si>
  <si>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</si>
  <si>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</si>
  <si>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</si>
  <si>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</si>
  <si>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</si>
  <si>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</si>
  <si>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</si>
  <si>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</si>
  <si>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</si>
  <si>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</si>
  <si>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</si>
  <si>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</si>
  <si>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</si>
  <si>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</si>
  <si>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</si>
  <si>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</si>
  <si>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</si>
  <si>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</si>
  <si>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</si>
  <si>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</si>
  <si>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</si>
  <si>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</si>
  <si>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</si>
  <si>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</si>
  <si>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</si>
  <si>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</si>
  <si>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</si>
  <si>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</si>
  <si>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</si>
  <si>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</si>
  <si>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</si>
  <si>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</si>
  <si>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</si>
  <si>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</si>
  <si>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</si>
  <si>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</si>
  <si>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</si>
  <si>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</si>
  <si>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</si>
  <si>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</si>
  <si>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</si>
  <si>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</si>
  <si>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</si>
  <si>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</si>
  <si>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</si>
  <si>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</si>
  <si>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</si>
  <si>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</si>
  <si>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</si>
  <si>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</si>
  <si>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</si>
  <si>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</si>
  <si>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</si>
  <si>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</si>
  <si>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</si>
  <si>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</si>
  <si>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</si>
  <si>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</si>
  <si>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</si>
  <si>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</si>
  <si>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</si>
  <si>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</si>
  <si>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</si>
  <si>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</si>
  <si>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</si>
  <si>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</si>
  <si>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</si>
  <si>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</si>
  <si>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</si>
  <si>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</si>
  <si>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</si>
  <si>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</si>
  <si>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</si>
  <si>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</si>
  <si>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</si>
  <si>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</si>
  <si>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</si>
  <si>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</si>
  <si>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</si>
  <si>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</si>
  <si>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</si>
  <si>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</si>
  <si>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</si>
  <si>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</si>
  <si>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</si>
  <si>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</si>
  <si>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</si>
  <si>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</si>
  <si>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</si>
  <si>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</si>
  <si>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</si>
  <si>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</si>
  <si>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</si>
  <si>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</si>
  <si>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</si>
  <si>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</si>
  <si>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</si>
  <si>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</si>
  <si>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</si>
  <si>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</si>
  <si>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</si>
  <si>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</si>
  <si>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</si>
  <si>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</si>
  <si>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</si>
  <si>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</si>
  <si>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</si>
  <si>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</si>
  <si>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</si>
  <si>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</si>
  <si>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</si>
  <si>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</si>
  <si>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</si>
  <si>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</si>
  <si>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</si>
  <si>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</si>
  <si>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</si>
  <si>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</si>
  <si>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</si>
  <si>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</si>
  <si>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</si>
  <si>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</si>
  <si>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</si>
  <si>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</si>
  <si>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</si>
  <si>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</si>
  <si>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</si>
  <si>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</si>
  <si>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</si>
  <si>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</si>
  <si>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</si>
  <si>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</si>
  <si>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</si>
  <si>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</si>
  <si>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</si>
  <si>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</si>
  <si>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</si>
  <si>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</si>
  <si>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</si>
  <si>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</si>
  <si>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</si>
  <si>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</si>
  <si>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</si>
  <si>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</si>
  <si>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</si>
  <si>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</si>
  <si>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</si>
  <si>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</si>
  <si>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</si>
  <si>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</si>
  <si>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</si>
  <si>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</si>
  <si>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</si>
  <si>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</si>
  <si>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</si>
  <si>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</si>
  <si>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</si>
  <si>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</si>
  <si>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</si>
  <si>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</si>
  <si>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</si>
  <si>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</si>
  <si>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</si>
  <si>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</si>
  <si>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</si>
  <si>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</si>
  <si>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</si>
  <si>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</si>
  <si>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</si>
  <si>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</si>
  <si>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</si>
  <si>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</si>
  <si>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</si>
  <si>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</si>
  <si>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</si>
  <si>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</si>
  <si>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</si>
  <si>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</si>
  <si>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</si>
  <si>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</si>
  <si>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</si>
  <si>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</si>
  <si>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</si>
  <si>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</si>
  <si>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</si>
  <si>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</si>
  <si>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</si>
  <si>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</si>
  <si>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</si>
  <si>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</si>
  <si>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</si>
  <si>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</si>
  <si>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</si>
  <si>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</si>
  <si>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</si>
  <si>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</si>
  <si>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</si>
  <si>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</si>
  <si>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</si>
  <si>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</si>
  <si>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</si>
  <si>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</si>
  <si>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</si>
  <si>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</si>
  <si>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</si>
  <si>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</si>
  <si>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</si>
  <si>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</si>
  <si>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</si>
  <si>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</si>
  <si>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</si>
  <si>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</si>
  <si>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</si>
  <si>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</si>
  <si>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</si>
  <si>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</si>
  <si>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</si>
  <si>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</si>
  <si>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</si>
  <si>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</si>
  <si>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</si>
  <si>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</si>
  <si>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</si>
  <si>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</si>
  <si>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</si>
  <si>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</si>
  <si>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</si>
  <si>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</si>
  <si>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</si>
  <si>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</si>
  <si>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</si>
  <si>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</si>
  <si>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</si>
  <si>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</si>
  <si>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</si>
  <si>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</si>
  <si>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</si>
  <si>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</si>
  <si>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</si>
  <si>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</si>
  <si>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</si>
  <si>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</si>
  <si>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</si>
  <si>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</si>
  <si>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</si>
  <si>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</si>
  <si>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</si>
  <si>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</si>
  <si>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</si>
  <si>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</si>
  <si>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</si>
  <si>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</si>
  <si>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</si>
  <si>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</si>
  <si>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</si>
  <si>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</si>
  <si>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</si>
  <si>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</si>
  <si>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</si>
  <si>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</si>
  <si>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</si>
  <si>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</si>
  <si>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</si>
  <si>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</si>
  <si>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</si>
  <si>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</si>
  <si>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</si>
  <si>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</si>
  <si>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</si>
  <si>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</si>
  <si>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</si>
  <si>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</si>
  <si>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</si>
  <si>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</si>
  <si>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</si>
  <si>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</si>
  <si>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</si>
  <si>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</si>
  <si>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</si>
  <si>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</si>
  <si>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</si>
  <si>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</si>
  <si>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</si>
  <si>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</si>
  <si>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</si>
  <si>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</si>
  <si>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</si>
  <si>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</si>
  <si>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</si>
  <si>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</si>
  <si>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</si>
  <si>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</si>
  <si>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</si>
  <si>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</si>
  <si>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</si>
  <si>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</si>
  <si>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</si>
  <si>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</si>
  <si>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</si>
  <si>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</si>
  <si>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</si>
  <si>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</si>
  <si>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</si>
  <si>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</si>
  <si>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</si>
  <si>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</si>
  <si>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</si>
  <si>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</si>
  <si>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</si>
  <si>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</si>
  <si>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</si>
  <si>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</si>
  <si>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</si>
  <si>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</si>
  <si>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</si>
  <si>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</si>
  <si>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</si>
  <si>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</si>
  <si>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</si>
  <si>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</si>
  <si>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</si>
  <si>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</si>
  <si>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</si>
  <si>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</si>
  <si>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</si>
  <si>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</si>
  <si>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</si>
  <si>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</si>
  <si>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</si>
  <si>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</si>
  <si>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</si>
  <si>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</si>
  <si>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</si>
  <si>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</si>
  <si>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</si>
  <si>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</si>
  <si>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</si>
  <si>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</si>
  <si>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</si>
  <si>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</si>
  <si>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</si>
  <si>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</si>
  <si>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</si>
  <si>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</si>
  <si>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</si>
  <si>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</si>
  <si>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</si>
  <si>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</si>
  <si>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</si>
  <si>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</si>
  <si>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</si>
  <si>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</si>
  <si>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</si>
  <si>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</si>
  <si>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</si>
  <si>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</si>
  <si>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</si>
  <si>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</si>
  <si>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</si>
  <si>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</si>
  <si>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</si>
  <si>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</si>
  <si>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</si>
  <si>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</si>
  <si>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</si>
  <si>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</si>
  <si>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</si>
  <si>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</si>
  <si>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</si>
  <si>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</si>
  <si>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</si>
  <si>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</si>
  <si>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</si>
  <si>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</si>
  <si>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</si>
  <si>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</si>
  <si>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</si>
  <si>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</si>
  <si>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</si>
  <si>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</si>
  <si>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</si>
  <si>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</si>
  <si>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</si>
  <si>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</si>
  <si>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</si>
  <si>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</si>
  <si>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</si>
  <si>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</si>
  <si>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</si>
  <si>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</si>
  <si>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</si>
  <si>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</si>
  <si>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</si>
  <si>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</si>
  <si>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</si>
  <si>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</si>
  <si>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</si>
  <si>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</si>
  <si>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</si>
  <si>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</si>
  <si>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</si>
  <si>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</si>
  <si>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</si>
  <si>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</si>
  <si>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</si>
  <si>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</si>
  <si>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</si>
  <si>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</si>
  <si>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</si>
  <si>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</si>
  <si>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</si>
  <si>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</si>
  <si>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</si>
  <si>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</si>
  <si>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</si>
  <si>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</si>
  <si>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</si>
  <si>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</si>
  <si>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</si>
  <si>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</si>
  <si>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</si>
  <si>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</si>
  <si>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</si>
  <si>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</si>
  <si>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</si>
  <si>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</si>
  <si>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</si>
  <si>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</si>
  <si>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</si>
  <si>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</si>
  <si>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</si>
  <si>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</si>
  <si>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</si>
  <si>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</si>
  <si>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</si>
  <si>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</si>
  <si>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</si>
  <si>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</si>
  <si>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</si>
  <si>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</si>
  <si>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</si>
  <si>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</si>
  <si>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</si>
  <si>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</si>
  <si>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</si>
  <si>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</si>
  <si>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</si>
  <si>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</si>
  <si>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</si>
  <si>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</si>
  <si>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</si>
  <si>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</si>
  <si>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</si>
  <si>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</si>
  <si>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</si>
  <si>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</si>
  <si>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</si>
  <si>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</si>
  <si>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</si>
  <si>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</si>
  <si>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</si>
  <si>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</si>
  <si>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</si>
  <si>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</si>
  <si>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</si>
  <si>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</si>
  <si>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</si>
  <si>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</si>
  <si>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</si>
  <si>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</si>
  <si>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</si>
  <si>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</si>
  <si>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</si>
  <si>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</si>
  <si>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</si>
  <si>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</si>
  <si>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</si>
  <si>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</si>
  <si>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</si>
  <si>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</si>
  <si>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</si>
  <si>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</si>
  <si>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</si>
  <si>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</si>
  <si>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</si>
  <si>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</si>
  <si>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</si>
  <si>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</si>
  <si>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</si>
  <si>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</si>
  <si>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</si>
  <si>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</si>
  <si>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</si>
  <si>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</si>
  <si>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</si>
  <si>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</si>
  <si>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</si>
  <si>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</si>
  <si>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</si>
  <si>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</si>
  <si>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</si>
  <si>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</si>
  <si>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</si>
  <si>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</si>
  <si>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</si>
  <si>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</si>
  <si>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</si>
  <si>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</si>
  <si>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</si>
  <si>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</si>
  <si>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</si>
  <si>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</si>
  <si>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</si>
  <si>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</si>
  <si>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</si>
  <si>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</si>
  <si>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</si>
  <si>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</si>
  <si>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</si>
  <si>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</si>
  <si>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</si>
  <si>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</si>
  <si>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</si>
  <si>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</si>
  <si>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</si>
  <si>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</si>
  <si>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</si>
  <si>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</si>
  <si>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</si>
  <si>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</si>
  <si>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</si>
  <si>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</si>
  <si>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</si>
  <si>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</si>
  <si>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</si>
  <si>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</si>
  <si>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</si>
  <si>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</si>
  <si>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</si>
  <si>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</si>
  <si>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</si>
  <si>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</si>
  <si>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</si>
  <si>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</si>
  <si>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</si>
  <si>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</si>
  <si>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</si>
  <si>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</si>
  <si>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</si>
  <si>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</si>
  <si>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</si>
  <si>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</si>
  <si>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</si>
  <si>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</si>
  <si>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</si>
  <si>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</si>
  <si>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</si>
  <si>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</si>
  <si>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</si>
  <si>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</si>
  <si>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</si>
  <si>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</si>
  <si>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</si>
  <si>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</si>
  <si>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</si>
  <si>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</si>
  <si>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</si>
  <si>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</si>
  <si>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</si>
  <si>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</si>
  <si>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</si>
  <si>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</si>
  <si>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</si>
  <si>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</si>
  <si>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</si>
  <si>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</si>
  <si>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</si>
  <si>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</si>
  <si>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</si>
  <si>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</si>
  <si>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</si>
  <si>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</si>
  <si>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</si>
  <si>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</si>
  <si>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</si>
  <si>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</si>
  <si>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</si>
  <si>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</si>
  <si>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</si>
  <si>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</si>
  <si>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</si>
  <si>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</si>
  <si>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</si>
  <si>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</si>
  <si>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</si>
  <si>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</si>
  <si>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</si>
  <si>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</si>
  <si>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</si>
  <si>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</si>
  <si>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</si>
  <si>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</si>
  <si>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</si>
  <si>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</si>
  <si>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</si>
  <si>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</si>
  <si>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</si>
  <si>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</si>
  <si>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</si>
  <si>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</si>
  <si>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</si>
  <si>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</si>
  <si>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</si>
  <si>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</si>
  <si>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</si>
  <si>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</si>
  <si>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</si>
  <si>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</si>
  <si>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</si>
  <si>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</si>
  <si>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</si>
  <si>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</si>
  <si>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</si>
  <si>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</si>
  <si>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</si>
  <si>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</si>
  <si>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</si>
  <si>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</si>
  <si>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</si>
  <si>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</si>
  <si>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</si>
  <si>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</si>
  <si>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</si>
  <si>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</si>
  <si>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</si>
  <si>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</si>
  <si>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</si>
  <si>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</si>
  <si>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</si>
  <si>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</si>
  <si>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</si>
  <si>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</si>
  <si>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</si>
  <si>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</si>
  <si>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</si>
  <si>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</si>
  <si>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</si>
  <si>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</si>
  <si>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</si>
  <si>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</si>
  <si>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</si>
  <si>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</si>
  <si>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</si>
  <si>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</si>
  <si>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</si>
  <si>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</si>
  <si>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</si>
  <si>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</si>
  <si>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</si>
  <si>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</si>
  <si>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</si>
  <si>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</si>
  <si>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</si>
  <si>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</si>
  <si>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</si>
  <si>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</si>
  <si>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</si>
  <si>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</si>
  <si>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</si>
  <si>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</si>
  <si>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</si>
  <si>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</si>
  <si>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</si>
  <si>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</si>
  <si>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</si>
  <si>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</si>
  <si>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</si>
  <si>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</si>
  <si>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</si>
  <si>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</si>
  <si>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</si>
  <si>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</si>
  <si>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</si>
  <si>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</si>
  <si>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</si>
  <si>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</si>
  <si>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</si>
  <si>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</si>
  <si>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</si>
  <si>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</si>
  <si>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</si>
  <si>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</si>
  <si>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</si>
  <si>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</si>
  <si>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</si>
  <si>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</si>
  <si>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</si>
  <si>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</si>
  <si>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</si>
  <si>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</si>
  <si>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</si>
  <si>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</si>
  <si>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</si>
  <si>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</si>
  <si>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</si>
  <si>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</si>
  <si>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</si>
  <si>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</si>
  <si>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</si>
  <si>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</si>
  <si>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</si>
  <si>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</si>
  <si>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</si>
  <si>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</si>
  <si>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</si>
  <si>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</si>
  <si>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</si>
  <si>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</si>
  <si>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</si>
  <si>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</si>
  <si>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</si>
  <si>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</si>
  <si>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</si>
  <si>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</si>
  <si>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</si>
  <si>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</si>
  <si>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</si>
  <si>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</si>
  <si>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</si>
  <si>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</si>
  <si>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</si>
  <si>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</si>
  <si>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</si>
  <si>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</si>
  <si>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</si>
  <si>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</si>
  <si>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</si>
  <si>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</si>
  <si>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</si>
  <si>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</si>
  <si>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</si>
  <si>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</si>
  <si>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</si>
  <si>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</si>
  <si>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</si>
  <si>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</si>
  <si>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</si>
  <si>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</si>
  <si>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</si>
  <si>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</si>
  <si>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</si>
  <si>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</si>
  <si>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</si>
  <si>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</si>
  <si>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</si>
  <si>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</si>
  <si>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</si>
  <si>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</si>
  <si>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</si>
  <si>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</si>
  <si>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</si>
  <si>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</si>
  <si>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</si>
  <si>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</si>
  <si>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</si>
  <si>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</si>
  <si>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</si>
  <si>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</si>
  <si>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</si>
  <si>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</si>
  <si>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</si>
  <si>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</si>
  <si>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</si>
  <si>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</si>
  <si>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</si>
  <si>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</si>
  <si>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</si>
  <si>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</si>
  <si>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</si>
  <si>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</si>
  <si>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</si>
  <si>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</si>
  <si>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</si>
  <si>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</si>
  <si>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</si>
  <si>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</si>
  <si>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</si>
  <si>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</si>
  <si>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</si>
  <si>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</si>
  <si>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</si>
  <si>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</si>
  <si>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</si>
  <si>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</si>
  <si>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</si>
  <si>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</si>
  <si>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</si>
  <si>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</si>
  <si>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</si>
  <si>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</si>
  <si>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</si>
  <si>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</si>
  <si>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</si>
  <si>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</si>
  <si>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</si>
  <si>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</si>
  <si>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</si>
  <si>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</si>
  <si>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</si>
  <si>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</si>
  <si>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</si>
  <si>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</si>
  <si>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</si>
  <si>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</si>
  <si>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</si>
  <si>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</si>
  <si>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</si>
  <si>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</si>
  <si>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</si>
  <si>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</si>
  <si>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</si>
  <si>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</si>
  <si>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</si>
  <si>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</si>
  <si>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</si>
  <si>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</si>
  <si>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</si>
  <si>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</si>
  <si>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</si>
  <si>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</si>
  <si>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</si>
  <si>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</si>
  <si>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</si>
  <si>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</si>
  <si>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</si>
  <si>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</si>
  <si>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</si>
  <si>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</si>
  <si>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</si>
  <si>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</si>
  <si>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</si>
  <si>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</si>
  <si>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</si>
  <si>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</si>
  <si>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</si>
  <si>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</si>
  <si>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</si>
  <si>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</si>
  <si>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</si>
  <si>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</si>
  <si>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</si>
  <si>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</si>
  <si>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</si>
  <si>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</si>
  <si>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</si>
  <si>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</si>
  <si>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</si>
  <si>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</si>
  <si>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</si>
  <si>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</si>
  <si>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</si>
  <si>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</si>
  <si>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</si>
  <si>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</si>
  <si>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</si>
  <si>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</si>
  <si>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</si>
  <si>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</si>
  <si>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</si>
  <si>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</si>
  <si>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</si>
  <si>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</si>
  <si>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</si>
  <si>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</si>
  <si>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</si>
  <si>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</si>
  <si>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</si>
  <si>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</si>
  <si>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</si>
  <si>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</si>
  <si>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</si>
  <si>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</si>
  <si>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</si>
  <si>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</si>
  <si>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</si>
  <si>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</si>
  <si>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</si>
  <si>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</si>
  <si>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</si>
  <si>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</si>
  <si>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</si>
  <si>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</si>
  <si>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</si>
  <si>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</si>
  <si>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</si>
  <si>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</si>
  <si>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</si>
  <si>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</si>
  <si>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</si>
  <si>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</si>
  <si>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</si>
  <si>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</si>
  <si>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</si>
  <si>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</si>
  <si>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</si>
  <si>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</si>
  <si>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</si>
  <si>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</si>
  <si>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</si>
  <si>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</si>
  <si>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</si>
  <si>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</si>
  <si>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</si>
  <si>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</si>
  <si>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</si>
  <si>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</si>
  <si>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</si>
  <si>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</si>
  <si>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</si>
  <si>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</si>
  <si>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</si>
  <si>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</si>
  <si>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</si>
  <si>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</si>
  <si>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</si>
  <si>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</si>
  <si>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</si>
  <si>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</si>
  <si>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</si>
  <si>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</si>
  <si>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</si>
  <si>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</si>
  <si>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</si>
  <si>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</si>
  <si>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</si>
  <si>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</si>
  <si>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</si>
  <si>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</si>
  <si>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</si>
  <si>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</si>
  <si>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</si>
  <si>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</si>
  <si>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</si>
  <si>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</si>
  <si>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</si>
  <si>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</si>
  <si>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</si>
  <si>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</si>
  <si>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</si>
  <si>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</si>
  <si>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</si>
  <si>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</si>
  <si>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</si>
  <si>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</si>
  <si>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</si>
  <si>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</si>
  <si>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</si>
  <si>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</si>
  <si>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</si>
  <si>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</si>
  <si>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</si>
  <si>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</si>
  <si>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</si>
  <si>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</si>
  <si>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</si>
  <si>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</si>
  <si>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</si>
  <si>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</si>
  <si>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</si>
  <si>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</si>
  <si>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</si>
  <si>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</si>
  <si>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</si>
  <si>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</si>
  <si>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</si>
  <si>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</si>
  <si>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</si>
  <si>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</si>
  <si>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</si>
  <si>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</si>
  <si>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</si>
  <si>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</si>
  <si>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</si>
  <si>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</si>
  <si>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</si>
  <si>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</si>
  <si>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</si>
  <si>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</si>
  <si>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</si>
  <si>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</si>
  <si>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</si>
  <si>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</si>
  <si>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</si>
  <si>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</si>
  <si>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</si>
  <si>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</si>
  <si>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</si>
  <si>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</si>
  <si>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</si>
  <si>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</si>
  <si>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</si>
  <si>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</si>
  <si>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</si>
  <si>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</si>
  <si>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</si>
  <si>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</si>
  <si>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</si>
  <si>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</si>
  <si>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</si>
  <si>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</si>
  <si>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</si>
  <si>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</si>
  <si>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</si>
  <si>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</si>
  <si>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</si>
  <si>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</si>
  <si>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</si>
  <si>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</si>
  <si>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</si>
  <si>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</si>
  <si>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</si>
  <si>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</si>
  <si>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</si>
  <si>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</si>
  <si>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</si>
  <si>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</si>
  <si>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</si>
  <si>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</si>
  <si>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</si>
  <si>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</si>
  <si>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</si>
  <si>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</si>
  <si>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</si>
  <si>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</si>
  <si>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</si>
  <si>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</si>
  <si>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</si>
  <si>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</si>
  <si>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</si>
  <si>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</si>
  <si>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</si>
  <si>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</si>
  <si>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</si>
  <si>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</si>
  <si>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</si>
  <si>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</si>
  <si>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</si>
  <si>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</si>
  <si>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</si>
  <si>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</si>
  <si>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</si>
  <si>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</si>
  <si>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</si>
  <si>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</si>
  <si>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</si>
  <si>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</si>
  <si>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</si>
  <si>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</si>
  <si>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</si>
  <si>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</si>
  <si>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</si>
  <si>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</si>
  <si>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</si>
  <si>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</si>
  <si>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</si>
  <si>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</si>
  <si>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</si>
  <si>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</si>
  <si>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</si>
  <si>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</si>
  <si>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</si>
  <si>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</si>
  <si>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</si>
  <si>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</si>
  <si>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</si>
  <si>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</si>
  <si>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</si>
  <si>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</si>
  <si>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</si>
  <si>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</si>
  <si>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</si>
  <si>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</si>
  <si>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</si>
  <si>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</si>
  <si>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</si>
  <si>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</si>
  <si>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</si>
  <si>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</si>
  <si>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</si>
  <si>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</si>
  <si>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</si>
  <si>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</si>
  <si>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</si>
  <si>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</si>
  <si>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</si>
  <si>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</si>
  <si>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</si>
  <si>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</si>
  <si>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</si>
  <si>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</si>
  <si>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</si>
  <si>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</si>
  <si>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</si>
  <si>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</si>
  <si>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</si>
  <si>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</si>
  <si>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</si>
  <si>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</si>
  <si>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</si>
  <si>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</si>
  <si>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</si>
  <si>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</si>
  <si>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</si>
  <si>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</si>
  <si>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</si>
  <si>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</si>
  <si>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</si>
  <si>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</si>
  <si>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</si>
  <si>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</si>
  <si>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</si>
  <si>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</si>
  <si>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</si>
  <si>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</si>
  <si>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</si>
  <si>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</si>
  <si>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</si>
  <si>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</si>
  <si>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</si>
  <si>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</si>
  <si>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</si>
  <si>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</si>
  <si>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</si>
  <si>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</si>
  <si>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</si>
  <si>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</si>
  <si>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</si>
  <si>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</si>
  <si>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</si>
  <si>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</si>
  <si>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</si>
  <si>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</si>
  <si>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</si>
  <si>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</si>
  <si>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</si>
  <si>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</si>
  <si>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</si>
  <si>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</si>
  <si>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</si>
  <si>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</si>
  <si>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</si>
  <si>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</si>
  <si>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</si>
  <si>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</si>
  <si>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</si>
  <si>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</si>
  <si>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</si>
  <si>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</si>
  <si>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</si>
  <si>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</si>
  <si>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</si>
  <si>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</si>
  <si>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</si>
  <si>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</si>
  <si>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</si>
  <si>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</si>
  <si>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</si>
  <si>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</si>
  <si>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</si>
  <si>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</si>
  <si>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</si>
  <si>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</si>
  <si>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</si>
  <si>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</si>
  <si>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</si>
  <si>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</si>
  <si>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</si>
  <si>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</si>
  <si>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</si>
  <si>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</si>
  <si>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</si>
  <si>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</si>
  <si>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</si>
  <si>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</si>
  <si>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</si>
  <si>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</si>
  <si>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</si>
  <si>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</si>
  <si>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</si>
  <si>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</si>
  <si>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</si>
  <si>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</si>
  <si>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</si>
  <si>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</si>
  <si>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</si>
  <si>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</si>
  <si>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</si>
  <si>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</si>
  <si>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</si>
  <si>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</si>
  <si>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</si>
  <si>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</si>
  <si>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</si>
  <si>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</si>
  <si>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</si>
  <si>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</si>
  <si>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</si>
  <si>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</si>
  <si>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</si>
  <si>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</si>
  <si>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</si>
  <si>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</si>
  <si>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</si>
  <si>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</si>
  <si>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</si>
  <si>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</si>
  <si>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</si>
  <si>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</si>
  <si>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</si>
  <si>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</si>
  <si>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</si>
  <si>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</si>
  <si>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</si>
  <si>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</si>
  <si>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</si>
  <si>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</si>
  <si>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</si>
  <si>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</si>
  <si>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</si>
  <si>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</si>
  <si>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</si>
  <si>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</si>
  <si>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</si>
  <si>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</si>
  <si>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</si>
  <si>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</si>
  <si>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</si>
  <si>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</si>
  <si>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</si>
  <si>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</si>
  <si>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</si>
  <si>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</si>
  <si>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</si>
  <si>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</si>
  <si>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</si>
  <si>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</si>
  <si>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</si>
  <si>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</si>
  <si>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</si>
  <si>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</si>
  <si>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</si>
  <si>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</si>
  <si>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</si>
  <si>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</si>
  <si>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</si>
  <si>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</si>
  <si>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</si>
  <si>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</si>
  <si>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</si>
  <si>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</si>
  <si>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</si>
  <si>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</si>
  <si>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</si>
  <si>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</si>
  <si>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</si>
  <si>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</si>
  <si>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</si>
  <si>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</si>
  <si>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</si>
  <si>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</si>
  <si>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</si>
  <si>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</si>
  <si>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</si>
  <si>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</si>
  <si>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</si>
  <si>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</si>
  <si>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</si>
  <si>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</si>
  <si>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</si>
  <si>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</si>
  <si>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</si>
  <si>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</si>
  <si>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</si>
  <si>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</si>
  <si>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</si>
  <si>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</si>
  <si>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</si>
  <si>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</si>
  <si>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</si>
  <si>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</si>
  <si>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</si>
  <si>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</si>
  <si>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</si>
  <si>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</si>
  <si>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</si>
  <si>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</si>
  <si>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</si>
  <si>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</si>
  <si>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</si>
  <si>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</si>
  <si>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</si>
  <si>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</si>
  <si>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</si>
  <si>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</si>
  <si>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</si>
  <si>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</si>
  <si>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</si>
  <si>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</si>
  <si>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</si>
  <si>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</si>
  <si>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</si>
  <si>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</si>
  <si>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</si>
  <si>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</si>
  <si>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</si>
  <si>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</si>
  <si>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</si>
  <si>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</si>
  <si>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</si>
  <si>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</si>
  <si>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</si>
  <si>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</si>
  <si>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</si>
  <si>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</si>
  <si>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</si>
  <si>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</si>
  <si>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</si>
  <si>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</si>
  <si>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</si>
  <si>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</si>
  <si>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</si>
  <si>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</si>
  <si>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</si>
  <si>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</si>
  <si>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</si>
  <si>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</si>
  <si>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</si>
  <si>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</si>
  <si>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</si>
  <si>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</si>
  <si>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</si>
  <si>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</si>
  <si>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</si>
  <si>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</si>
  <si>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</si>
  <si>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</si>
  <si>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</si>
  <si>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</si>
  <si>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</si>
  <si>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</si>
  <si>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</si>
  <si>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</si>
  <si>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</si>
  <si>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</si>
  <si>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</si>
  <si>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</si>
  <si>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</si>
  <si>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</si>
  <si>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</si>
  <si>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</si>
  <si>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</si>
  <si>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</si>
  <si>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</si>
  <si>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</si>
  <si>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</si>
  <si>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</si>
  <si>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</si>
  <si>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</si>
  <si>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</si>
  <si>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</si>
  <si>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</si>
  <si>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</si>
  <si>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</si>
  <si>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</si>
  <si>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</si>
  <si>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</si>
  <si>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</si>
  <si>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</si>
  <si>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</si>
  <si>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</si>
  <si>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</si>
  <si>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</si>
  <si>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</si>
  <si>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</si>
  <si>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</si>
  <si>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</si>
  <si>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</si>
  <si>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</si>
  <si>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</si>
  <si>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</si>
  <si>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</si>
  <si>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</si>
  <si>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</si>
  <si>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</si>
  <si>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</si>
  <si>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</si>
  <si>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</si>
  <si>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</si>
  <si>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</si>
  <si>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</si>
  <si>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</si>
  <si>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</si>
  <si>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</si>
  <si>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</si>
  <si>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</si>
  <si>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</si>
  <si>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</si>
  <si>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</si>
  <si>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</si>
  <si>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</si>
  <si>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</si>
  <si>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</si>
  <si>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</si>
  <si>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</si>
  <si>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</si>
  <si>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</si>
  <si>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</si>
  <si>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</si>
  <si>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</si>
  <si>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</si>
  <si>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</si>
  <si>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</si>
  <si>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</si>
  <si>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</si>
  <si>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</si>
  <si>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</si>
  <si>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</si>
  <si>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</si>
  <si>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</si>
  <si>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</si>
  <si>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</si>
  <si>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</si>
  <si>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</si>
  <si>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</si>
  <si>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</si>
  <si>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</si>
  <si>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</si>
  <si>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</si>
  <si>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</si>
  <si>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</si>
  <si>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</si>
  <si>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</si>
  <si>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</si>
  <si>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</si>
  <si>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</si>
  <si>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</si>
  <si>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</si>
  <si>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</si>
  <si>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</si>
  <si>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</si>
  <si>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</si>
  <si>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</si>
  <si>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</si>
  <si>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</si>
  <si>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</si>
  <si>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</si>
  <si>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</si>
  <si>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</si>
  <si>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</si>
  <si>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</si>
  <si>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</si>
  <si>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</si>
  <si>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</si>
  <si>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</si>
  <si>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</si>
  <si>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</si>
  <si>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</si>
  <si>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</si>
  <si>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</si>
  <si>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</si>
  <si>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</si>
  <si>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</si>
  <si>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</si>
  <si>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</si>
  <si>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</si>
  <si>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</si>
  <si>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</si>
  <si>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</si>
  <si>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</si>
  <si>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</si>
  <si>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</si>
  <si>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</si>
  <si>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</si>
  <si>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</si>
  <si>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</si>
  <si>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</si>
  <si>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</si>
  <si>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</si>
  <si>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</si>
  <si>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</si>
  <si>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</si>
  <si>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</si>
  <si>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</si>
  <si>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</si>
  <si>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</si>
  <si>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</si>
  <si>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</si>
  <si>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</si>
  <si>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</si>
  <si>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</si>
  <si>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</si>
  <si>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</si>
  <si>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</si>
  <si>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</si>
  <si>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</si>
  <si>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</si>
  <si>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</si>
  <si>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</si>
  <si>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</si>
  <si>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</si>
  <si>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</si>
  <si>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</si>
  <si>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</si>
  <si>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</si>
  <si>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</si>
  <si>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</si>
  <si>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</si>
  <si>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</si>
  <si>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</si>
  <si>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</si>
  <si>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</si>
  <si>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</si>
  <si>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</si>
  <si>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</si>
  <si>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</si>
  <si>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</si>
  <si>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</si>
  <si>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</si>
  <si>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</si>
  <si>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</si>
  <si>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</si>
  <si>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</si>
  <si>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</si>
  <si>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</si>
  <si>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</si>
  <si>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</si>
  <si>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</si>
  <si>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</si>
  <si>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</si>
  <si>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</si>
  <si>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</si>
  <si>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</si>
  <si>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</si>
  <si>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</si>
  <si>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</si>
  <si>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</si>
  <si>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</si>
  <si>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</si>
  <si>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</si>
  <si>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</si>
  <si>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</si>
  <si>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</si>
  <si>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</si>
  <si>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</si>
  <si>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</si>
  <si>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</si>
  <si>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</si>
  <si>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</si>
  <si>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</si>
  <si>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</si>
  <si>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</si>
  <si>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</si>
  <si>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</si>
  <si>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</si>
  <si>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</si>
  <si>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</si>
  <si>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</si>
  <si>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</si>
  <si>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</si>
  <si>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</si>
  <si>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</si>
  <si>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</si>
  <si>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</si>
  <si>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</si>
  <si>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</si>
  <si>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</si>
  <si>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</si>
  <si>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</si>
  <si>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</si>
  <si>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</si>
  <si>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</si>
  <si>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</si>
  <si>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</si>
  <si>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</si>
  <si>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</si>
  <si>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</si>
  <si>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</si>
  <si>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</si>
  <si>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</si>
  <si>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</si>
  <si>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</si>
  <si>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</si>
  <si>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</si>
  <si>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</si>
  <si>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</si>
  <si>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</si>
  <si>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</si>
  <si>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</si>
  <si>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</si>
  <si>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</si>
  <si>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</si>
  <si>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</si>
  <si>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</si>
  <si>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</si>
  <si>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</si>
  <si>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</si>
  <si>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</si>
  <si>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</si>
  <si>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</si>
  <si>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</si>
  <si>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</si>
  <si>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</si>
  <si>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</si>
  <si>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</si>
  <si>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</si>
  <si>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</si>
  <si>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</si>
  <si>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</si>
  <si>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</si>
  <si>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</si>
  <si>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</si>
  <si>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</si>
  <si>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</si>
  <si>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</si>
  <si>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</si>
  <si>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</si>
  <si>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</si>
  <si>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</si>
  <si>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</si>
  <si>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</si>
  <si>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</si>
  <si>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</si>
  <si>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</si>
  <si>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</si>
  <si>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</si>
  <si>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</si>
  <si>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</si>
  <si>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</si>
  <si>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</si>
  <si>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</si>
  <si>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</si>
  <si>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</si>
  <si>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</si>
  <si>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</si>
  <si>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</si>
  <si>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</si>
  <si>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</si>
  <si>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</si>
  <si>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</si>
  <si>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</si>
  <si>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</si>
  <si>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</si>
  <si>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</si>
  <si>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</si>
  <si>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</si>
  <si>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</si>
  <si>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</si>
  <si>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</si>
  <si>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</si>
  <si>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</si>
  <si>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</si>
  <si>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</si>
  <si>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</si>
  <si>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</si>
  <si>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</si>
  <si>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</si>
  <si>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</si>
  <si>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</si>
  <si>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</si>
  <si>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</si>
  <si>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</si>
  <si>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</si>
  <si>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</si>
  <si>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</si>
  <si>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</si>
  <si>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</si>
  <si>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</si>
  <si>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</si>
  <si>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</si>
  <si>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</si>
  <si>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</si>
  <si>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</si>
  <si>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</si>
  <si>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</si>
  <si>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</si>
  <si>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</si>
  <si>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</si>
  <si>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</si>
  <si>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</si>
  <si>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</si>
  <si>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</si>
  <si>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</si>
  <si>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</si>
  <si>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</si>
  <si>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</si>
  <si>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</si>
  <si>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</si>
  <si>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</si>
  <si>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</si>
  <si>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</si>
  <si>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</si>
  <si>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</si>
  <si>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</si>
  <si>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</si>
  <si>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</si>
  <si>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</si>
  <si>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</si>
  <si>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</si>
  <si>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</si>
  <si>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</si>
  <si>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</si>
  <si>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</si>
  <si>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</si>
  <si>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</si>
  <si>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</si>
  <si>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</si>
  <si>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</si>
  <si>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</si>
  <si>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</si>
  <si>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</si>
  <si>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</si>
  <si>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</si>
  <si>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</si>
  <si>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</si>
  <si>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</si>
  <si>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</si>
  <si>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</si>
  <si>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</si>
  <si>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</si>
  <si>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</si>
  <si>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</si>
  <si>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</si>
  <si>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</si>
  <si>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</si>
  <si>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</si>
  <si>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</si>
  <si>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</si>
  <si>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</si>
  <si>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</si>
  <si>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</si>
  <si>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</si>
  <si>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</si>
  <si>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</si>
  <si>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</si>
  <si>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</si>
  <si>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</si>
  <si>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</si>
  <si>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</si>
  <si>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</si>
  <si>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</si>
  <si>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</si>
  <si>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</si>
  <si>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</si>
  <si>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</si>
  <si>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</si>
  <si>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</si>
  <si>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</si>
  <si>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</si>
  <si>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</si>
  <si>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</si>
  <si>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</si>
  <si>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</si>
  <si>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</si>
  <si>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</si>
  <si>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</si>
  <si>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</si>
  <si>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</si>
  <si>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</si>
  <si>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</si>
  <si>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</si>
  <si>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</si>
  <si>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</si>
  <si>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</si>
  <si>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</si>
  <si>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</si>
  <si>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</si>
  <si>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</si>
  <si>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</si>
  <si>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</si>
  <si>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</si>
  <si>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</si>
  <si>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</si>
  <si>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</si>
  <si>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</si>
  <si>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</si>
  <si>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</si>
  <si>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</si>
  <si>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</si>
  <si>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</si>
  <si>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</si>
  <si>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</si>
  <si>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</si>
  <si>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</si>
  <si>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</si>
  <si>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</si>
  <si>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</si>
  <si>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</si>
  <si>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</si>
  <si>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</si>
  <si>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</si>
  <si>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</si>
  <si>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</si>
  <si>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</si>
  <si>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</si>
  <si>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</si>
  <si>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</si>
  <si>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</si>
  <si>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</si>
  <si>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</si>
  <si>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</si>
  <si>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</si>
  <si>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</si>
  <si>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</si>
  <si>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</si>
  <si>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</si>
  <si>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</si>
  <si>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</si>
  <si>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</si>
  <si>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</si>
  <si>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</si>
  <si>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</si>
  <si>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</si>
  <si>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</si>
  <si>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</si>
  <si>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</si>
  <si>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</si>
  <si>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</si>
  <si>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</si>
  <si>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</si>
  <si>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</si>
  <si>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</si>
  <si>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</si>
  <si>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</si>
  <si>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</si>
  <si>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</si>
  <si>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</si>
  <si>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</si>
  <si>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</si>
  <si>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</si>
  <si>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</si>
  <si>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</si>
  <si>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</si>
  <si>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</si>
  <si>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</si>
  <si>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</si>
  <si>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</si>
  <si>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</si>
  <si>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</si>
  <si>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</si>
  <si>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</si>
  <si>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</si>
  <si>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</si>
  <si>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</si>
  <si>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</si>
  <si>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</si>
  <si>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</si>
  <si>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</si>
  <si>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</si>
  <si>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</si>
  <si>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</si>
  <si>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</si>
  <si>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</si>
  <si>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</si>
  <si>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</si>
  <si>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</si>
  <si>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</si>
  <si>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</si>
  <si>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</si>
  <si>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</si>
  <si>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</si>
  <si>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</si>
  <si>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</si>
  <si>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</si>
  <si>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</si>
  <si>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</si>
  <si>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</si>
  <si>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</si>
  <si>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</si>
  <si>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</si>
  <si>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</si>
  <si>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</si>
  <si>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</si>
  <si>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</si>
  <si>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</si>
  <si>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</si>
  <si>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</si>
  <si>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</si>
  <si>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</si>
  <si>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</si>
  <si>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</si>
  <si>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</si>
  <si>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</si>
  <si>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</si>
  <si>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</si>
  <si>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</si>
  <si>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</si>
  <si>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</si>
  <si>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</si>
  <si>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</si>
  <si>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</si>
  <si>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</si>
  <si>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</si>
  <si>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</si>
  <si>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</si>
  <si>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</si>
  <si>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</si>
  <si>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</si>
  <si>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</si>
  <si>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</si>
  <si>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</si>
  <si>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</si>
  <si>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</si>
  <si>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</si>
  <si>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</si>
  <si>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</si>
  <si>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</si>
  <si>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</si>
  <si>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</si>
  <si>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</si>
  <si>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</si>
  <si>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</si>
  <si>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</si>
  <si>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</si>
  <si>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</si>
  <si>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</si>
  <si>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</si>
  <si>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</si>
  <si>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</si>
  <si>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</si>
  <si>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</si>
  <si>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</si>
  <si>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</si>
  <si>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</si>
  <si>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</si>
  <si>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</si>
  <si>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</si>
  <si>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</si>
  <si>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</si>
  <si>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</si>
  <si>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</si>
  <si>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</si>
  <si>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</si>
  <si>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</si>
  <si>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</si>
  <si>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</si>
  <si>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</si>
  <si>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</si>
  <si>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</si>
  <si>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</si>
  <si>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</si>
  <si>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</si>
  <si>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</si>
  <si>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</si>
  <si>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</si>
  <si>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</si>
  <si>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</si>
  <si>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</si>
  <si>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</si>
  <si>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</si>
  <si>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</si>
  <si>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</si>
  <si>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</si>
  <si>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</si>
  <si>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</si>
  <si>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</si>
  <si>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</si>
  <si>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</si>
  <si>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</si>
  <si>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</si>
  <si>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</si>
  <si>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</si>
  <si>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</si>
  <si>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</si>
  <si>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</si>
  <si>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</si>
  <si>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</si>
  <si>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</si>
  <si>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</si>
  <si>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</si>
  <si>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</si>
  <si>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</si>
  <si>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</si>
  <si>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</si>
  <si>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</si>
  <si>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</si>
  <si>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</si>
  <si>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</si>
  <si>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</si>
  <si>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</si>
  <si>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</si>
  <si>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</si>
  <si>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</si>
  <si>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</si>
  <si>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</si>
  <si>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</si>
  <si>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</si>
  <si>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</si>
  <si>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</si>
  <si>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</si>
  <si>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</si>
  <si>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</si>
  <si>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</si>
  <si>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</si>
  <si>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</si>
  <si>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</si>
  <si>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</si>
  <si>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</si>
  <si>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</si>
  <si>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</si>
  <si>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</si>
  <si>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</si>
  <si>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</si>
  <si>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</si>
  <si>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</si>
  <si>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</si>
  <si>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</si>
  <si>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</si>
  <si>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</si>
  <si>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</si>
  <si>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</si>
  <si>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</si>
  <si>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</si>
  <si>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</si>
  <si>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</si>
  <si>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</si>
  <si>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</si>
  <si>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</si>
  <si>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</si>
  <si>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</si>
  <si>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</si>
  <si>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</si>
  <si>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</si>
  <si>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</si>
  <si>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</si>
  <si>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</si>
  <si>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</si>
  <si>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</si>
  <si>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</si>
  <si>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</si>
  <si>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</si>
  <si>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</si>
  <si>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</si>
  <si>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</si>
  <si>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</si>
  <si>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</si>
  <si>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</si>
  <si>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</si>
  <si>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</si>
  <si>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</si>
  <si>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</si>
  <si>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</si>
  <si>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</si>
  <si>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</si>
  <si>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</si>
  <si>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</si>
  <si>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</si>
  <si>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</si>
  <si>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</si>
  <si>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</si>
  <si>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</si>
  <si>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</si>
  <si>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</si>
  <si>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</si>
  <si>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</si>
  <si>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</si>
  <si>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</si>
  <si>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</si>
  <si>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</si>
  <si>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</si>
  <si>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</si>
  <si>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</si>
  <si>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</si>
  <si>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</si>
  <si>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</si>
  <si>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</si>
  <si>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</si>
  <si>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</si>
  <si>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</si>
  <si>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</si>
  <si>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</si>
  <si>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</si>
  <si>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</si>
  <si>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</si>
  <si>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</si>
  <si>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</si>
  <si>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</si>
  <si>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</si>
  <si>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</si>
  <si>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</si>
  <si>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</si>
  <si>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</si>
  <si>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</si>
  <si>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</si>
  <si>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</si>
  <si>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</si>
  <si>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</si>
  <si>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</si>
  <si>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</si>
  <si>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</si>
  <si>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</si>
  <si>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</si>
  <si>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</si>
  <si>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</si>
  <si>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</si>
  <si>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</si>
  <si>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</si>
  <si>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</si>
  <si>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</si>
  <si>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</si>
  <si>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</si>
  <si>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</si>
  <si>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</si>
  <si>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</si>
  <si>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</si>
  <si>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</si>
  <si>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</si>
  <si>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</si>
  <si>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</si>
  <si>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</si>
  <si>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</si>
  <si>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</si>
  <si>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</si>
  <si>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</si>
  <si>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</si>
  <si>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</si>
  <si>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</si>
  <si>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</si>
  <si>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</si>
  <si>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</si>
  <si>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</si>
  <si>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</si>
  <si>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</si>
  <si>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</si>
  <si>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</si>
  <si>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</si>
  <si>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</si>
  <si>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</si>
  <si>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</si>
  <si>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</si>
  <si>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</si>
  <si>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</si>
  <si>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</si>
  <si>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</si>
  <si>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</si>
  <si>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</si>
  <si>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</si>
  <si>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</si>
  <si>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</si>
  <si>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</si>
  <si>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</si>
  <si>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</si>
  <si>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</si>
  <si>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</si>
  <si>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</si>
  <si>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</si>
  <si>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</si>
  <si>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</si>
  <si>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</si>
  <si>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</si>
  <si>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</si>
  <si>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</si>
  <si>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</si>
  <si>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</si>
  <si>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</si>
  <si>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</si>
  <si>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</si>
  <si>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</si>
  <si>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</si>
  <si>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</si>
  <si>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</si>
  <si>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</si>
  <si>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</si>
  <si>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</si>
  <si>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</si>
  <si>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</si>
  <si>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</si>
  <si>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</si>
  <si>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</si>
  <si>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</si>
  <si>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</si>
  <si>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</si>
  <si>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</si>
  <si>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</si>
  <si>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</si>
  <si>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</si>
  <si>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</si>
  <si>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</si>
  <si>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</si>
  <si>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</si>
  <si>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</si>
  <si>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</si>
  <si>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</si>
  <si>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</si>
  <si>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</si>
  <si>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</si>
  <si>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</si>
  <si>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</si>
  <si>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</si>
  <si>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</si>
  <si>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</si>
  <si>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</si>
  <si>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</si>
  <si>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</si>
  <si>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</si>
  <si>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</si>
  <si>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</si>
  <si>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</si>
  <si>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</si>
  <si>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</si>
  <si>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</si>
  <si>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</si>
  <si>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</si>
  <si>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</si>
  <si>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</si>
  <si>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</si>
  <si>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</si>
  <si>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</si>
  <si>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</si>
  <si>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</si>
  <si>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</si>
  <si>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</si>
  <si>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</si>
  <si>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</si>
  <si>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</si>
  <si>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</si>
  <si>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</si>
  <si>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</si>
  <si>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</si>
  <si>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</si>
  <si>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</si>
  <si>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</si>
  <si>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</si>
  <si>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</si>
  <si>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</si>
  <si>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</si>
  <si>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</si>
  <si>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</si>
  <si>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</si>
  <si>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</si>
  <si>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</si>
  <si>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</si>
  <si>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</si>
  <si>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</si>
  <si>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</si>
  <si>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</si>
  <si>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</si>
  <si>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</si>
  <si>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</si>
  <si>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</si>
  <si>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</si>
  <si>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</si>
  <si>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</si>
  <si>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</si>
  <si>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</si>
  <si>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</si>
  <si>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</si>
  <si>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</si>
  <si>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</si>
  <si>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</si>
  <si>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</si>
  <si>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</si>
  <si>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</si>
  <si>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</si>
  <si>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</si>
  <si>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</si>
  <si>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</si>
  <si>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</si>
  <si>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</si>
  <si>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</si>
  <si>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</si>
  <si>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</si>
  <si>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</si>
  <si>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</si>
  <si>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</si>
  <si>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</si>
  <si>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</si>
  <si>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</si>
  <si>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</si>
  <si>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</si>
  <si>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</si>
  <si>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</si>
  <si>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</si>
  <si>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</si>
  <si>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</si>
  <si>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</si>
  <si>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</si>
  <si>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</si>
  <si>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</si>
  <si>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</si>
  <si>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</si>
  <si>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</si>
  <si>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</si>
  <si>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</si>
  <si>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</si>
  <si>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</si>
  <si>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</si>
  <si>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</si>
  <si>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</si>
  <si>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</si>
  <si>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</si>
  <si>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</si>
  <si>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</si>
  <si>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</si>
  <si>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</si>
  <si>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</si>
  <si>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</si>
  <si>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</si>
  <si>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</si>
  <si>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</si>
  <si>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</si>
  <si>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</si>
  <si>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</si>
  <si>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</si>
  <si>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</si>
  <si>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</si>
  <si>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</si>
  <si>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</si>
  <si>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</si>
  <si>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</si>
  <si>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</si>
  <si>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</si>
  <si>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</si>
  <si>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</si>
  <si>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</si>
  <si>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</si>
  <si>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</si>
  <si>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</si>
  <si>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</si>
  <si>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</si>
  <si>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</si>
  <si>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</si>
  <si>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</si>
  <si>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</si>
  <si>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</si>
  <si>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</si>
  <si>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</si>
  <si>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</si>
  <si>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</si>
  <si>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</si>
  <si>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</si>
  <si>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</si>
  <si>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</si>
  <si>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</si>
  <si>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</si>
  <si>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</si>
  <si>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</si>
  <si>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</si>
  <si>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</si>
  <si>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</si>
  <si>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</si>
  <si>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</si>
  <si>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</si>
  <si>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</si>
  <si>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</si>
  <si>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</si>
  <si>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</si>
  <si>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</si>
  <si>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</si>
  <si>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</si>
  <si>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</si>
  <si>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</si>
  <si>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</si>
  <si>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</si>
  <si>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</si>
  <si>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</si>
  <si>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</si>
  <si>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</si>
  <si>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</si>
  <si>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</si>
  <si>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</si>
  <si>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</si>
  <si>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</si>
  <si>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</si>
  <si>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</si>
  <si>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</si>
  <si>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</si>
  <si>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</si>
  <si>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</si>
  <si>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</si>
  <si>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</si>
  <si>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</si>
  <si>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</si>
  <si>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</si>
  <si>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</si>
  <si>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</si>
  <si>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</si>
  <si>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</si>
  <si>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</si>
  <si>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</si>
  <si>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</si>
  <si>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</si>
  <si>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</si>
  <si>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</si>
  <si>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</si>
  <si>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</si>
  <si>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</si>
  <si>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</si>
  <si>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</si>
  <si>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</si>
  <si>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</si>
  <si>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</si>
  <si>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</si>
  <si>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</si>
  <si>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</si>
  <si>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</si>
  <si>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</si>
  <si>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</si>
  <si>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</si>
  <si>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</si>
  <si>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</si>
  <si>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</si>
  <si>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</si>
  <si>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</si>
  <si>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</si>
  <si>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</si>
  <si>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</si>
  <si>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</si>
  <si>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</si>
  <si>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</si>
  <si>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</si>
  <si>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</si>
  <si>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</si>
  <si>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</si>
  <si>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</si>
  <si>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</si>
  <si>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</si>
  <si>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</si>
  <si>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</si>
  <si>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</si>
  <si>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</si>
  <si>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</si>
  <si>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</si>
  <si>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</si>
  <si>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</si>
  <si>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</si>
  <si>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</si>
  <si>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</si>
  <si>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</si>
  <si>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</si>
  <si>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</si>
  <si>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</si>
  <si>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</si>
  <si>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</si>
  <si>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</si>
  <si>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</si>
  <si>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</si>
  <si>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</si>
  <si>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</si>
  <si>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</si>
  <si>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</si>
  <si>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</si>
  <si>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</si>
  <si>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</si>
  <si>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</si>
  <si>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</si>
  <si>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</si>
  <si>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</si>
  <si>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</si>
  <si>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</si>
  <si>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</si>
  <si>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</si>
  <si>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</si>
  <si>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</si>
  <si>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</si>
  <si>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</si>
  <si>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</si>
  <si>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</si>
  <si>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</si>
  <si>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</si>
  <si>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</si>
  <si>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</si>
  <si>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</si>
  <si>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</si>
  <si>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</si>
  <si>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</si>
  <si>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</si>
  <si>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</si>
  <si>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</si>
  <si>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</si>
  <si>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</si>
  <si>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</si>
  <si>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</si>
  <si>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</si>
  <si>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</si>
  <si>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</si>
  <si>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</si>
  <si>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</si>
  <si>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</si>
  <si>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</si>
  <si>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</si>
  <si>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</si>
  <si>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</si>
  <si>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</si>
  <si>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</si>
  <si>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</si>
  <si>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</si>
  <si>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</si>
  <si>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</si>
  <si>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</si>
  <si>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</si>
  <si>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</si>
  <si>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</si>
  <si>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</si>
  <si>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</si>
  <si>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</si>
  <si>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</si>
  <si>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</si>
  <si>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</si>
  <si>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</si>
  <si>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</si>
  <si>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</si>
  <si>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</si>
  <si>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</si>
  <si>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</si>
  <si>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</si>
  <si>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</si>
  <si>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</si>
  <si>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</si>
  <si>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</si>
  <si>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</si>
  <si>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</si>
  <si>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</si>
  <si>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</si>
  <si>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</si>
  <si>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</si>
  <si>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</si>
  <si>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</si>
  <si>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</si>
  <si>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</si>
  <si>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</si>
  <si>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</si>
  <si>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</si>
  <si>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</si>
  <si>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</si>
  <si>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</si>
  <si>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</si>
  <si>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</si>
  <si>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</si>
  <si>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</si>
  <si>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</si>
  <si>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</si>
  <si>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</si>
  <si>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</si>
  <si>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</si>
  <si>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</si>
  <si>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</si>
  <si>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</si>
  <si>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</si>
  <si>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</si>
  <si>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</si>
  <si>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</si>
  <si>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</si>
  <si>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</si>
  <si>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</si>
  <si>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</si>
  <si>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</si>
  <si>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</si>
  <si>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</si>
  <si>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</si>
  <si>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</si>
  <si>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</si>
  <si>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</si>
  <si>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</si>
  <si>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</si>
  <si>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</si>
  <si>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</si>
  <si>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</si>
  <si>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</si>
  <si>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</si>
  <si>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</si>
  <si>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</si>
  <si>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</si>
  <si>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</si>
  <si>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</si>
  <si>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</si>
  <si>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</si>
  <si>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</si>
  <si>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</si>
  <si>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</si>
  <si>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</si>
  <si>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</si>
  <si>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</si>
  <si>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</si>
  <si>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</si>
  <si>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</si>
  <si>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</si>
  <si>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</si>
  <si>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</si>
  <si>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</si>
  <si>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</si>
  <si>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</si>
  <si>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</si>
  <si>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</si>
  <si>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</si>
  <si>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</si>
  <si>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</si>
  <si>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</si>
  <si>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</si>
  <si>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</si>
  <si>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</si>
  <si>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</si>
  <si>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</si>
  <si>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</si>
  <si>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</si>
  <si>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</si>
  <si>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</si>
  <si>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</si>
  <si>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</si>
  <si>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</si>
  <si>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</si>
  <si>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</si>
  <si>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</si>
  <si>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</si>
  <si>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</si>
  <si>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</si>
  <si>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</si>
  <si>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</si>
  <si>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</si>
  <si>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</si>
  <si>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</si>
  <si>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</si>
  <si>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</si>
  <si>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</si>
  <si>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</si>
  <si>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</si>
  <si>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</si>
  <si>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</si>
  <si>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</si>
  <si>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</si>
  <si>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</si>
  <si>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</si>
  <si>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</si>
  <si>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</si>
  <si>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</si>
  <si>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</si>
  <si>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</si>
  <si>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</si>
  <si>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</si>
  <si>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</si>
  <si>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</si>
  <si>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</si>
  <si>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</si>
  <si>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</si>
  <si>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</si>
  <si>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</si>
  <si>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</si>
  <si>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</si>
  <si>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</si>
  <si>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</si>
  <si>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</si>
  <si>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</si>
  <si>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</si>
  <si>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</si>
  <si>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</si>
  <si>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</si>
  <si>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</si>
  <si>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</si>
  <si>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</si>
  <si>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</si>
  <si>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</si>
  <si>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</si>
  <si>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</si>
  <si>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</si>
  <si>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</si>
  <si>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</si>
  <si>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</si>
  <si>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</si>
  <si>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</si>
  <si>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</si>
  <si>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</si>
  <si>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</si>
  <si>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</si>
  <si>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</si>
  <si>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</si>
  <si>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</si>
  <si>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</si>
  <si>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</si>
  <si>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</si>
  <si>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</si>
  <si>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</si>
  <si>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</si>
  <si>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</si>
  <si>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</si>
  <si>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</si>
  <si>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</si>
  <si>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</si>
  <si>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</si>
  <si>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</si>
  <si>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</si>
  <si>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</si>
  <si>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</si>
  <si>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</si>
  <si>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</si>
  <si>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</si>
  <si>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</si>
  <si>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</si>
  <si>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</si>
  <si>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</si>
  <si>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</si>
  <si>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</si>
  <si>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</si>
  <si>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</si>
  <si>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</si>
  <si>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</si>
  <si>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</si>
  <si>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</si>
  <si>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</si>
  <si>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</si>
  <si>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</si>
  <si>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</si>
  <si>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</si>
  <si>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</si>
  <si>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</si>
  <si>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</si>
  <si>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</si>
  <si>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</si>
  <si>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</si>
  <si>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</si>
  <si>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</si>
  <si>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</si>
  <si>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</si>
  <si>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</si>
  <si>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</si>
  <si>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</si>
  <si>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</si>
  <si>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</si>
  <si>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</si>
  <si>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</si>
  <si>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</si>
  <si>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</si>
  <si>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</si>
  <si>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</si>
  <si>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</si>
  <si>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</si>
  <si>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</si>
  <si>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</si>
  <si>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</si>
  <si>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</si>
  <si>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</si>
  <si>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</si>
  <si>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</si>
  <si>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</si>
  <si>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</si>
  <si>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</si>
  <si>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</si>
  <si>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</si>
  <si>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</si>
  <si>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</si>
  <si>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</si>
  <si>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</si>
  <si>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</si>
  <si>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</si>
  <si>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</si>
  <si>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</si>
  <si>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</si>
  <si>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</si>
  <si>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</si>
  <si>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</si>
  <si>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</si>
  <si>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</si>
  <si>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</si>
  <si>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</si>
  <si>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</si>
  <si>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</si>
  <si>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</si>
  <si>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</si>
  <si>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</si>
  <si>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</si>
  <si>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</si>
  <si>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</si>
  <si>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</si>
  <si>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</si>
  <si>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</si>
  <si>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</si>
  <si>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</si>
  <si>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</si>
  <si>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</si>
  <si>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</si>
  <si>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</si>
  <si>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</si>
  <si>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</si>
  <si>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</si>
  <si>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</si>
  <si>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</si>
  <si>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</si>
  <si>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</si>
  <si>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</si>
  <si>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</si>
  <si>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</si>
  <si>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</si>
  <si>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</si>
  <si>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</si>
  <si>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</si>
  <si>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</si>
  <si>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</si>
  <si>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</si>
  <si>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</si>
  <si>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</si>
  <si>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</si>
  <si>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</si>
  <si>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</si>
  <si>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</si>
  <si>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</si>
  <si>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</si>
  <si>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</si>
  <si>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</si>
  <si>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</si>
  <si>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</si>
  <si>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</si>
  <si>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</si>
  <si>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</si>
  <si>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</si>
  <si>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</si>
  <si>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</si>
  <si>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</si>
  <si>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</si>
  <si>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</si>
  <si>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</si>
  <si>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</si>
  <si>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</si>
  <si>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</si>
  <si>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</si>
  <si>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</si>
  <si>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</si>
  <si>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</si>
  <si>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</si>
  <si>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</si>
  <si>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</si>
  <si>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</si>
  <si>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</si>
  <si>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</si>
  <si>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</si>
  <si>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</si>
  <si>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</si>
  <si>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</si>
  <si>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</si>
  <si>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</si>
  <si>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</si>
  <si>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</si>
  <si>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</si>
  <si>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</si>
  <si>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</si>
  <si>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</si>
  <si>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</si>
  <si>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</si>
  <si>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</si>
  <si>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</si>
  <si>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</si>
  <si>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</si>
  <si>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</si>
  <si>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</si>
  <si>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</si>
  <si>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</si>
  <si>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</si>
  <si>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</si>
  <si>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</si>
  <si>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</si>
  <si>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</si>
  <si>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</si>
  <si>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</si>
  <si>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</si>
  <si>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</si>
  <si>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</si>
  <si>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</si>
  <si>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</si>
  <si>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</si>
  <si>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</si>
  <si>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</si>
  <si>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</si>
  <si>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</si>
  <si>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</si>
  <si>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</si>
  <si>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</si>
  <si>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</si>
  <si>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</si>
  <si>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</si>
  <si>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</si>
  <si>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</si>
  <si>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</si>
  <si>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</si>
  <si>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</si>
  <si>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</si>
  <si>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</si>
  <si>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</si>
  <si>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</si>
  <si>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</si>
  <si>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</si>
  <si>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</si>
  <si>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</si>
  <si>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</si>
  <si>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</si>
  <si>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</si>
  <si>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</si>
  <si>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</si>
  <si>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</si>
  <si>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</si>
  <si>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</si>
  <si>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</si>
  <si>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</si>
  <si>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</si>
  <si>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</si>
  <si>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</si>
  <si>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</si>
  <si>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</si>
  <si>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</si>
  <si>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</si>
  <si>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</si>
  <si>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</si>
  <si>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</si>
  <si>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</si>
  <si>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</si>
  <si>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</si>
  <si>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</si>
  <si>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</si>
  <si>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</si>
  <si>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</si>
  <si>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</si>
  <si>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</si>
  <si>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</si>
  <si>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</si>
  <si>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</si>
  <si>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</si>
  <si>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</si>
  <si>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</si>
  <si>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</si>
  <si>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</si>
  <si>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</si>
  <si>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</si>
  <si>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</si>
  <si>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</si>
  <si>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</si>
  <si>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</si>
  <si>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</si>
  <si>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</si>
  <si>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</si>
  <si>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</si>
  <si>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</si>
  <si>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</si>
  <si>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</si>
  <si>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</si>
  <si>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</si>
  <si>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</si>
  <si>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</si>
  <si>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</si>
  <si>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</si>
  <si>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</si>
  <si>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</si>
  <si>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</si>
  <si>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</si>
  <si>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</si>
  <si>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</si>
  <si>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</si>
  <si>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</si>
  <si>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</si>
  <si>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</si>
  <si>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</si>
  <si>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</si>
  <si>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</si>
  <si>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</si>
  <si>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</si>
  <si>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</si>
  <si>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</si>
  <si>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</si>
  <si>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</si>
  <si>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</si>
  <si>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</si>
  <si>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</si>
  <si>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</si>
  <si>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</si>
  <si>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</si>
  <si>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</si>
  <si>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</si>
  <si>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</si>
  <si>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</si>
  <si>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</si>
  <si>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</si>
  <si>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</si>
  <si>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</si>
  <si>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</si>
  <si>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</si>
  <si>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</si>
  <si>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</si>
  <si>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</si>
  <si>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</si>
  <si>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</si>
  <si>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</si>
  <si>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</si>
  <si>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</si>
  <si>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</si>
  <si>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</si>
  <si>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</si>
  <si>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</si>
  <si>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</si>
  <si>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</si>
  <si>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</si>
  <si>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</si>
  <si>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</si>
  <si>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</si>
  <si>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</si>
  <si>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</si>
  <si>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</si>
  <si>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</si>
  <si>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</si>
  <si>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</si>
  <si>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</si>
  <si>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</si>
  <si>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</si>
  <si>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</si>
  <si>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</si>
  <si>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</si>
  <si>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</si>
  <si>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</si>
  <si>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</si>
  <si>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</si>
  <si>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</si>
  <si>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</si>
  <si>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</si>
  <si>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</si>
  <si>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</si>
  <si>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</si>
  <si>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</si>
  <si>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</si>
  <si>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</si>
  <si>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</si>
  <si>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</si>
  <si>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</si>
  <si>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</si>
  <si>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</si>
  <si>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</si>
  <si>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</si>
  <si>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</si>
  <si>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</si>
  <si>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</si>
  <si>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</si>
  <si>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</si>
  <si>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</si>
  <si>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</si>
  <si>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</si>
  <si>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</si>
  <si>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</si>
  <si>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</si>
  <si>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</si>
  <si>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</si>
  <si>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</si>
  <si>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</si>
  <si>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</si>
  <si>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</si>
  <si>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</si>
  <si>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</si>
  <si>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</si>
  <si>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</si>
  <si>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</si>
  <si>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</si>
  <si>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</si>
  <si>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</si>
  <si>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</si>
  <si>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</si>
  <si>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</si>
  <si>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</si>
  <si>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</si>
  <si>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</si>
  <si>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</si>
  <si>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</si>
  <si>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</si>
  <si>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</si>
  <si>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</si>
  <si>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</si>
  <si>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</si>
  <si>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</si>
  <si>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</si>
  <si>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</si>
  <si>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</si>
  <si>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</si>
  <si>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</si>
  <si>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</si>
  <si>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</si>
  <si>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</si>
  <si>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</si>
  <si>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</si>
  <si>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</si>
  <si>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</si>
  <si>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</si>
  <si>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</si>
  <si>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</si>
  <si>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</si>
  <si>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</si>
  <si>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</si>
  <si>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</si>
  <si>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</si>
  <si>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</si>
  <si>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</si>
  <si>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</si>
  <si>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</si>
  <si>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</si>
  <si>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</si>
  <si>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</si>
  <si>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</si>
  <si>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</si>
  <si>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</si>
  <si>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</si>
  <si>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</si>
  <si>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</si>
  <si>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</si>
  <si>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</si>
  <si>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</si>
  <si>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</si>
  <si>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</si>
  <si>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</si>
  <si>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</si>
  <si>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</si>
  <si>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</si>
  <si>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</si>
  <si>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</si>
  <si>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</si>
  <si>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</si>
  <si>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</si>
  <si>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</si>
  <si>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</si>
  <si>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</si>
  <si>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</si>
  <si>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</si>
  <si>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</si>
  <si>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</si>
  <si>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</si>
  <si>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</si>
  <si>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</si>
  <si>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</si>
  <si>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</si>
  <si>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</si>
  <si>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</si>
  <si>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</si>
  <si>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</si>
  <si>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</si>
  <si>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</si>
  <si>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</si>
  <si>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</si>
  <si>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</si>
  <si>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</si>
  <si>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</si>
  <si>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</si>
  <si>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</si>
  <si>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</si>
  <si>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</si>
  <si>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</si>
  <si>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</si>
  <si>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</si>
  <si>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</si>
  <si>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</si>
  <si>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</si>
  <si>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</si>
  <si>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</si>
  <si>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</si>
  <si>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</si>
  <si>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</si>
  <si>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</si>
  <si>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</si>
  <si>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</si>
  <si>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</si>
  <si>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</si>
  <si>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</si>
  <si>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</si>
  <si>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</si>
  <si>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</si>
  <si>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</si>
  <si>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</si>
  <si>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</si>
  <si>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</si>
  <si>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</si>
  <si>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</si>
  <si>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</si>
  <si>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</si>
  <si>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</si>
  <si>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</si>
  <si>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</si>
  <si>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</si>
  <si>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</si>
  <si>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</si>
  <si>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</si>
  <si>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</si>
  <si>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</si>
  <si>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</si>
  <si>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</si>
  <si>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</si>
  <si>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</si>
  <si>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</si>
  <si>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</si>
  <si>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</si>
  <si>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</si>
  <si>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</si>
  <si>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</si>
  <si>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</si>
  <si>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</si>
  <si>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</si>
  <si>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</si>
  <si>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</si>
  <si>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</si>
  <si>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</si>
  <si>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</si>
  <si>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</si>
  <si>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</si>
  <si>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</si>
  <si>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</si>
  <si>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</si>
  <si>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</si>
  <si>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</si>
  <si>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</si>
  <si>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</si>
  <si>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</si>
  <si>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</si>
  <si>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</si>
  <si>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</si>
  <si>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</si>
  <si>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</si>
  <si>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</si>
  <si>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</si>
  <si>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</si>
  <si>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</si>
  <si>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</si>
  <si>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</si>
  <si>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</si>
  <si>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</si>
  <si>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</si>
  <si>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</si>
  <si>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</si>
  <si>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</si>
  <si>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</si>
  <si>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</si>
  <si>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</si>
  <si>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</si>
  <si>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</si>
  <si>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</si>
  <si>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</si>
  <si>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</si>
  <si>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</si>
  <si>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</si>
  <si>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</si>
  <si>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</si>
  <si>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</si>
  <si>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</si>
  <si>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</si>
  <si>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</si>
  <si>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</si>
  <si>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</si>
  <si>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</si>
  <si>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</si>
  <si>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</si>
  <si>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</si>
  <si>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</si>
  <si>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</si>
  <si>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</si>
  <si>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</si>
  <si>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</si>
  <si>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</si>
  <si>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</si>
  <si>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</si>
  <si>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</si>
  <si>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</si>
  <si>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</si>
  <si>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</si>
  <si>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</si>
  <si>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</si>
  <si>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</si>
  <si>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</si>
  <si>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</si>
  <si>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</si>
  <si>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</si>
  <si>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</si>
  <si>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</si>
  <si>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</si>
  <si>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</si>
  <si>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</si>
  <si>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</si>
  <si>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</si>
  <si>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</si>
  <si>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</si>
  <si>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</si>
  <si>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</si>
  <si>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</si>
  <si>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</si>
  <si>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</si>
  <si>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</si>
  <si>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</si>
  <si>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</si>
  <si>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</si>
  <si>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</si>
  <si>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</si>
  <si>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</si>
  <si>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</si>
  <si>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</si>
  <si>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</si>
  <si>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</si>
  <si>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</si>
  <si>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</si>
  <si>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</si>
  <si>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</si>
  <si>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</si>
  <si>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</si>
  <si>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</si>
  <si>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</si>
  <si>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</si>
  <si>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</si>
  <si>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</si>
  <si>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</si>
  <si>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</si>
  <si>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</si>
  <si>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</si>
  <si>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</si>
  <si>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</si>
  <si>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</si>
  <si>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</si>
  <si>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</si>
  <si>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</si>
  <si>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</si>
  <si>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</si>
  <si>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</si>
  <si>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</si>
  <si>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</si>
  <si>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</si>
  <si>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</si>
  <si>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</si>
  <si>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</si>
  <si>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</si>
  <si>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</si>
  <si>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</si>
  <si>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</si>
  <si>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</si>
  <si>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</si>
  <si>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</si>
  <si>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</si>
  <si>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</si>
  <si>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</si>
  <si>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</si>
  <si>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</si>
  <si>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</si>
  <si>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</si>
  <si>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</si>
  <si>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</si>
  <si>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</si>
  <si>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</si>
  <si>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</si>
  <si>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</si>
  <si>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</si>
  <si>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</si>
  <si>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</si>
  <si>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</si>
  <si>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</si>
  <si>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</si>
  <si>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</si>
  <si>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</si>
  <si>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</si>
  <si>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</si>
  <si>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</si>
  <si>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</si>
  <si>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</si>
  <si>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</si>
  <si>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</si>
  <si>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</si>
  <si>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</si>
  <si>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</si>
  <si>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</si>
  <si>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</si>
  <si>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</si>
  <si>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</si>
  <si>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</si>
  <si>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</si>
  <si>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</si>
  <si>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</si>
  <si>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</si>
  <si>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</si>
  <si>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</si>
  <si>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</si>
  <si>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</si>
  <si>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</si>
  <si>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</si>
  <si>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</si>
  <si>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</si>
  <si>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</si>
  <si>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</si>
  <si>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</si>
  <si>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</si>
  <si>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</si>
  <si>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</si>
  <si>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</si>
  <si>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</si>
  <si>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</si>
  <si>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</si>
  <si>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</si>
  <si>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</si>
  <si>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</si>
  <si>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</si>
  <si>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</si>
  <si>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</si>
  <si>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</si>
  <si>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</si>
  <si>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</si>
  <si>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</si>
  <si>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</si>
  <si>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</si>
  <si>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</si>
  <si>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</si>
  <si>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</si>
  <si>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</si>
  <si>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</si>
  <si>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</si>
  <si>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</si>
  <si>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</si>
  <si>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</si>
  <si>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</si>
  <si>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</si>
  <si>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</si>
  <si>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</si>
  <si>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</si>
  <si>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</si>
  <si>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</si>
  <si>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</si>
  <si>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</si>
  <si>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</si>
  <si>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</si>
  <si>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</si>
  <si>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</si>
  <si>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</si>
  <si>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</si>
  <si>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</si>
  <si>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</si>
  <si>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</si>
  <si>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</si>
  <si>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</si>
  <si>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</si>
  <si>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</si>
  <si>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</si>
  <si>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</si>
  <si>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</si>
  <si>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</si>
  <si>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</si>
  <si>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</si>
  <si>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</si>
  <si>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</si>
  <si>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</si>
  <si>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</si>
  <si>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</si>
  <si>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</si>
  <si>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</si>
  <si>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</si>
  <si>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</si>
  <si>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</si>
  <si>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</si>
  <si>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</si>
  <si>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</si>
  <si>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</si>
  <si>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</si>
  <si>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</si>
  <si>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</si>
  <si>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</si>
  <si>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</si>
  <si>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</si>
  <si>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</si>
  <si>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</si>
  <si>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</si>
  <si>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</si>
  <si>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</si>
  <si>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</si>
  <si>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</si>
  <si>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</si>
  <si>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</si>
  <si>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</si>
  <si>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</si>
  <si>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</si>
  <si>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</si>
  <si>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</si>
  <si>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</si>
  <si>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</si>
  <si>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</si>
  <si>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</si>
  <si>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</si>
  <si>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</si>
  <si>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</si>
  <si>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</si>
  <si>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</si>
  <si>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</si>
  <si>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</si>
  <si>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</si>
  <si>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</si>
  <si>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</si>
  <si>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</si>
  <si>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</si>
  <si>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</si>
  <si>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</si>
  <si>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</si>
  <si>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</si>
  <si>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</si>
  <si>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</si>
  <si>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</si>
  <si>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</si>
  <si>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</si>
  <si>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</si>
  <si>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</si>
  <si>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</si>
  <si>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</si>
  <si>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</si>
  <si>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</si>
  <si>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</si>
  <si>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</si>
  <si>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</si>
  <si>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</si>
  <si>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</si>
  <si>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</si>
  <si>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</si>
  <si>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</si>
  <si>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</si>
  <si>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</si>
  <si>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</si>
  <si>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</si>
  <si>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</si>
  <si>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</si>
  <si>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</si>
  <si>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</si>
  <si>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</si>
  <si>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</si>
  <si>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</si>
  <si>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</si>
  <si>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</si>
  <si>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</si>
  <si>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</si>
  <si>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</si>
  <si>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</si>
  <si>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</si>
  <si>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</si>
  <si>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</si>
  <si>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</si>
  <si>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</si>
  <si>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</si>
  <si>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</si>
  <si>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</si>
  <si>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</si>
  <si>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</si>
  <si>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</si>
  <si>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</si>
  <si>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</si>
  <si>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</si>
  <si>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</si>
  <si>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</si>
  <si>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</si>
  <si>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</si>
  <si>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</si>
  <si>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</si>
  <si>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</si>
  <si>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</si>
  <si>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</si>
  <si>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</si>
  <si>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</si>
  <si>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</si>
  <si>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</si>
  <si>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</si>
  <si>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</si>
  <si>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</si>
  <si>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</si>
  <si>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</si>
  <si>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</si>
  <si>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</si>
  <si>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</si>
  <si>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</si>
  <si>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</si>
  <si>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</si>
  <si>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</si>
  <si>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</si>
  <si>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</si>
  <si>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</si>
  <si>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</si>
  <si>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</si>
  <si>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</si>
  <si>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</si>
  <si>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</si>
  <si>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</si>
  <si>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</si>
  <si>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</si>
  <si>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</si>
  <si>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</si>
  <si>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</si>
  <si>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</si>
  <si>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</si>
  <si>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</si>
  <si>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</si>
  <si>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</si>
  <si>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</si>
  <si>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</si>
  <si>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</si>
  <si>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</si>
  <si>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</si>
  <si>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</si>
  <si>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</si>
  <si>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</si>
  <si>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</si>
  <si>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</si>
  <si>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</si>
  <si>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</si>
  <si>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</si>
  <si>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</si>
  <si>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</si>
  <si>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</si>
  <si>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</si>
  <si>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</si>
  <si>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</si>
  <si>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</si>
  <si>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</si>
  <si>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</si>
  <si>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</si>
  <si>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</si>
  <si>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</si>
  <si>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</si>
  <si>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</si>
  <si>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</si>
  <si>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</si>
  <si>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</si>
  <si>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</si>
  <si>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</si>
  <si>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</si>
  <si>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</si>
  <si>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</si>
  <si>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</si>
  <si>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</si>
  <si>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</si>
  <si>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</si>
  <si>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</si>
  <si>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</si>
  <si>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</si>
  <si>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</si>
  <si>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</si>
  <si>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</si>
  <si>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</si>
  <si>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</si>
  <si>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</si>
  <si>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</si>
  <si>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</si>
  <si>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</si>
  <si>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</si>
  <si>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</si>
  <si>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</si>
  <si>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</si>
  <si>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</si>
  <si>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</si>
  <si>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</si>
  <si>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</si>
  <si>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</si>
  <si>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</si>
  <si>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</si>
  <si>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</si>
  <si>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</si>
  <si>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</si>
  <si>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</si>
  <si>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</si>
  <si>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</si>
  <si>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</si>
  <si>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</si>
  <si>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</si>
  <si>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</si>
  <si>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</si>
  <si>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</si>
  <si>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</si>
  <si>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</si>
  <si>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</si>
  <si>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</si>
  <si>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</si>
  <si>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</si>
  <si>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</si>
  <si>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</si>
  <si>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</si>
  <si>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</si>
  <si>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</si>
  <si>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</si>
  <si>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</si>
  <si>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</si>
  <si>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</si>
  <si>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</si>
  <si>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</si>
  <si>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</si>
  <si>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</si>
  <si>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</si>
  <si>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</si>
  <si>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</si>
  <si>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</si>
  <si>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</si>
  <si>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</si>
  <si>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</si>
  <si>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</si>
  <si>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</si>
  <si>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</si>
  <si>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</si>
  <si>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</si>
  <si>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</si>
  <si>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</si>
  <si>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</si>
  <si>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</si>
  <si>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</si>
  <si>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</si>
  <si>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</si>
  <si>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</si>
  <si>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</si>
  <si>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</si>
  <si>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</si>
  <si>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</si>
  <si>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</si>
  <si>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</si>
  <si>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</si>
  <si>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</si>
  <si>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</si>
  <si>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</si>
  <si>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</si>
  <si>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</si>
  <si>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</si>
  <si>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</si>
  <si>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</si>
  <si>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</si>
  <si>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</si>
  <si>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</si>
  <si>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</si>
  <si>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</si>
  <si>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</si>
  <si>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</si>
  <si>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</si>
  <si>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</si>
  <si>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</si>
  <si>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</si>
  <si>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</si>
  <si>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</si>
  <si>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</si>
  <si>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</si>
  <si>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</si>
  <si>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</si>
  <si>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</si>
  <si>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</si>
  <si>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</si>
  <si>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</si>
  <si>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</si>
  <si>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</si>
  <si>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</si>
  <si>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</si>
  <si>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</si>
  <si>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</si>
  <si>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</si>
  <si>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</si>
  <si>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</si>
  <si>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</si>
  <si>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</si>
  <si>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</si>
  <si>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</si>
  <si>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</si>
  <si>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</si>
  <si>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</si>
  <si>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</si>
  <si>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</si>
  <si>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</si>
  <si>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</si>
  <si>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</si>
  <si>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</si>
  <si>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</si>
  <si>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</si>
  <si>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</si>
  <si>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</si>
  <si>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</si>
  <si>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</si>
  <si>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</si>
  <si>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</si>
  <si>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</si>
  <si>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</si>
  <si>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</si>
  <si>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</si>
  <si>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</si>
  <si>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</si>
  <si>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</si>
  <si>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</si>
  <si>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</si>
  <si>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</si>
  <si>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</si>
  <si>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</si>
  <si>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</si>
  <si>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</si>
  <si>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</si>
  <si>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</si>
  <si>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</si>
  <si>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</si>
  <si>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</si>
  <si>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</si>
  <si>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</si>
  <si>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</si>
  <si>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</si>
  <si>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</si>
  <si>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</si>
  <si>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</si>
  <si>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</si>
  <si>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</si>
  <si>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</si>
  <si>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</si>
  <si>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</si>
  <si>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</si>
  <si>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</si>
  <si>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</si>
  <si>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</si>
  <si>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</si>
  <si>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</si>
  <si>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</si>
  <si>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</si>
  <si>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</si>
  <si>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</si>
  <si>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</si>
  <si>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</si>
  <si>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</si>
  <si>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</si>
  <si>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</si>
  <si>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</si>
  <si>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</si>
  <si>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</si>
  <si>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</si>
  <si>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</si>
  <si>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</si>
  <si>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</si>
  <si>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</si>
  <si>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</si>
  <si>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</si>
  <si>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</si>
  <si>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</si>
  <si>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</si>
  <si>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</si>
  <si>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</si>
  <si>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</si>
  <si>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</si>
  <si>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</si>
  <si>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</si>
  <si>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</si>
  <si>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</si>
  <si>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</si>
  <si>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</si>
  <si>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</si>
  <si>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</si>
  <si>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</si>
  <si>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</si>
  <si>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</si>
  <si>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</si>
  <si>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</si>
  <si>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</si>
  <si>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</si>
  <si>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</si>
  <si>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</si>
  <si>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</si>
  <si>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</si>
  <si>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</si>
  <si>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</si>
  <si>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</si>
  <si>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</si>
  <si>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</si>
  <si>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</si>
  <si>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</si>
  <si>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</si>
  <si>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</si>
  <si>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</si>
  <si>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</si>
  <si>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</si>
  <si>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</si>
  <si>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</si>
  <si>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</si>
  <si>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</si>
  <si>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</si>
  <si>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</si>
  <si>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</si>
  <si>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</si>
  <si>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</si>
  <si>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</si>
  <si>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</si>
  <si>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</si>
  <si>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</si>
  <si>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</si>
  <si>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</si>
  <si>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</si>
  <si>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</si>
  <si>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</si>
  <si>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</si>
  <si>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</si>
  <si>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</si>
  <si>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</si>
  <si>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</si>
  <si>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</si>
  <si>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</si>
  <si>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</si>
  <si>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</si>
  <si>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</si>
  <si>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</si>
  <si>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</si>
  <si>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</si>
  <si>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</si>
  <si>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</si>
  <si>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</si>
  <si>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</si>
  <si>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</si>
  <si>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</si>
  <si>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</si>
  <si>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</si>
  <si>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</si>
  <si>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</si>
  <si>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</si>
  <si>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</si>
  <si>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</si>
  <si>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</si>
  <si>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</si>
  <si>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</si>
  <si>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</si>
  <si>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</si>
  <si>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</si>
  <si>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</si>
  <si>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</si>
  <si>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</si>
  <si>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</si>
  <si>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</si>
  <si>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</si>
  <si>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</si>
  <si>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</si>
  <si>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</si>
  <si>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</si>
  <si>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</si>
  <si>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</si>
  <si>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</si>
  <si>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</si>
  <si>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</si>
  <si>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</si>
  <si>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</si>
  <si>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</si>
  <si>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</si>
  <si>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</si>
  <si>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</si>
  <si>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</si>
  <si>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</si>
  <si>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</si>
  <si>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</si>
  <si>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</si>
  <si>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</si>
  <si>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</si>
  <si>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</si>
  <si>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</si>
  <si>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</si>
  <si>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</si>
  <si>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</si>
  <si>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</si>
  <si>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</si>
  <si>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</si>
  <si>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</si>
  <si>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</si>
  <si>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</si>
  <si>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</si>
  <si>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</si>
  <si>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</si>
  <si>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</si>
  <si>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</si>
  <si>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</si>
  <si>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</si>
  <si>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</si>
  <si>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</si>
  <si>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</si>
  <si>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</si>
  <si>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</si>
  <si>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</si>
  <si>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</si>
  <si>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</si>
  <si>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</si>
  <si>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</si>
  <si>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</si>
  <si>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</si>
  <si>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</si>
  <si>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</si>
  <si>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</si>
  <si>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</si>
  <si>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</si>
  <si>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</si>
  <si>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</si>
  <si>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</si>
  <si>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</si>
  <si>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</si>
  <si>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</si>
  <si>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</si>
  <si>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</si>
  <si>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</si>
  <si>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</si>
  <si>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</si>
  <si>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</si>
  <si>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</si>
  <si>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</si>
  <si>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</si>
  <si>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</si>
  <si>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</si>
  <si>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</si>
  <si>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</si>
  <si>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</si>
  <si>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</si>
  <si>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</si>
  <si>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</si>
  <si>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</si>
  <si>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</si>
  <si>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</si>
  <si>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</si>
  <si>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</si>
  <si>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</si>
  <si>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</si>
  <si>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</si>
  <si>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</si>
  <si>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</si>
  <si>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</si>
  <si>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</si>
  <si>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</si>
  <si>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</si>
  <si>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</si>
  <si>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</si>
  <si>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</si>
  <si>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</si>
  <si>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</si>
  <si>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</si>
  <si>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</si>
  <si>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</si>
  <si>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</si>
  <si>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</si>
  <si>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</si>
  <si>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</si>
  <si>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</si>
  <si>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</si>
  <si>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</si>
  <si>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</si>
  <si>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</si>
  <si>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</si>
  <si>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</si>
  <si>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</si>
  <si>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</si>
  <si>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</si>
  <si>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</si>
  <si>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</si>
  <si>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</si>
  <si>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</si>
  <si>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</si>
  <si>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</si>
  <si>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</si>
  <si>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</si>
  <si>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</si>
  <si>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</si>
  <si>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</si>
  <si>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</si>
  <si>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</si>
  <si>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</si>
  <si>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</si>
  <si>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</si>
  <si>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</si>
  <si>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</si>
  <si>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</si>
  <si>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</si>
  <si>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</si>
  <si>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</si>
  <si>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</si>
  <si>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</si>
  <si>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</si>
  <si>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</si>
  <si>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</si>
  <si>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</si>
  <si>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</si>
  <si>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</si>
  <si>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</si>
  <si>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</si>
  <si>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</si>
  <si>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</si>
  <si>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</si>
  <si>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</si>
  <si>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</si>
  <si>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</si>
  <si>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</si>
  <si>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</si>
  <si>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</si>
  <si>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</si>
  <si>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</si>
  <si>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</si>
  <si>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</si>
  <si>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</si>
  <si>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</si>
  <si>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</si>
  <si>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</si>
  <si>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</si>
  <si>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</si>
  <si>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</si>
  <si>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</si>
  <si>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</si>
  <si>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</si>
  <si>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</si>
  <si>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</si>
  <si>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</si>
  <si>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</si>
  <si>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</si>
  <si>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</si>
  <si>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</si>
  <si>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</si>
  <si>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</si>
  <si>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</si>
  <si>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</si>
  <si>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</si>
  <si>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</si>
  <si>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</si>
  <si>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</si>
  <si>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</si>
  <si>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</si>
  <si>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</si>
  <si>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</si>
  <si>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</si>
  <si>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</si>
  <si>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</si>
  <si>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</si>
  <si>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</si>
  <si>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</si>
  <si>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</si>
  <si>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</si>
  <si>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</si>
  <si>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</si>
  <si>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</si>
  <si>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</si>
  <si>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</si>
  <si>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</si>
  <si>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</si>
  <si>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</si>
  <si>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</si>
  <si>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</si>
  <si>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</si>
  <si>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</si>
  <si>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</si>
  <si>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</si>
  <si>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</si>
  <si>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</si>
  <si>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</si>
  <si>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</si>
  <si>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</si>
  <si>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</si>
  <si>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</si>
  <si>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</si>
  <si>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</si>
  <si>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</si>
  <si>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</si>
  <si>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</si>
  <si>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</si>
  <si>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</si>
  <si>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</si>
  <si>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</si>
  <si>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</si>
  <si>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</si>
  <si>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</si>
  <si>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</si>
  <si>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</si>
  <si>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</si>
  <si>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</si>
  <si>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</si>
  <si>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</si>
  <si>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</si>
  <si>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</si>
  <si>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</si>
  <si>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</si>
  <si>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</si>
  <si>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</si>
  <si>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</si>
  <si>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</si>
  <si>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</si>
  <si>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</si>
  <si>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</si>
  <si>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</si>
  <si>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</si>
  <si>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</si>
  <si>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</si>
  <si>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</si>
  <si>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</si>
  <si>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</si>
  <si>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</si>
  <si>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</si>
  <si>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</si>
  <si>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</si>
  <si>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</si>
  <si>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</si>
  <si>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</si>
  <si>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</si>
  <si>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</si>
  <si>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</si>
  <si>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</si>
  <si>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</si>
  <si>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</si>
  <si>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</si>
  <si>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</si>
  <si>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</si>
  <si>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</si>
  <si>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</si>
  <si>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</si>
  <si>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</si>
  <si>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</si>
  <si>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</si>
  <si>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</si>
  <si>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</si>
  <si>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</si>
  <si>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</si>
  <si>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</si>
  <si>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</si>
  <si>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</si>
  <si>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</si>
  <si>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</si>
  <si>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</si>
  <si>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</si>
  <si>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</si>
  <si>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</si>
  <si>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</si>
  <si>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</si>
  <si>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</si>
  <si>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</si>
  <si>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</si>
  <si>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</si>
  <si>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</si>
  <si>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</si>
  <si>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</si>
  <si>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</si>
  <si>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</si>
  <si>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</si>
  <si>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</si>
  <si>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</si>
  <si>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</si>
  <si>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</si>
  <si>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</si>
  <si>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</si>
  <si>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</si>
  <si>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</si>
  <si>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</si>
  <si>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</si>
  <si>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</si>
  <si>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</si>
  <si>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</si>
  <si>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</si>
  <si>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</si>
  <si>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</si>
  <si>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</si>
  <si>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</si>
  <si>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</si>
  <si>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</si>
  <si>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</si>
  <si>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</si>
  <si>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</si>
  <si>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</si>
  <si>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</si>
  <si>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</si>
  <si>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</si>
  <si>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</si>
  <si>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</si>
  <si>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</si>
  <si>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</si>
  <si>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</si>
  <si>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</si>
  <si>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</si>
  <si>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</si>
  <si>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</si>
  <si>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</si>
  <si>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</si>
  <si>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</si>
  <si>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</si>
  <si>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</si>
  <si>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</si>
  <si>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</si>
  <si>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</si>
  <si>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</si>
  <si>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</si>
  <si>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</si>
  <si>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</si>
  <si>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</si>
  <si>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</si>
  <si>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</si>
  <si>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</si>
  <si>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</si>
  <si>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</si>
  <si>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</si>
  <si>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</si>
  <si>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</si>
  <si>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</si>
  <si>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</si>
  <si>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</si>
  <si>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</si>
  <si>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</si>
  <si>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</si>
  <si>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</si>
  <si>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</si>
  <si>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</si>
  <si>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</si>
  <si>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</si>
  <si>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</si>
  <si>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</si>
  <si>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</si>
  <si>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</si>
  <si>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</si>
  <si>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</si>
  <si>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</si>
  <si>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</si>
  <si>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</si>
  <si>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</si>
  <si>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</si>
  <si>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</si>
  <si>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</si>
  <si>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</si>
  <si>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</si>
  <si>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</si>
  <si>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</si>
  <si>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</si>
  <si>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</si>
  <si>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</si>
  <si>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</si>
  <si>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</si>
  <si>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</si>
  <si>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</si>
  <si>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</si>
  <si>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</si>
  <si>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</si>
  <si>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</si>
  <si>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</si>
  <si>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</si>
  <si>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</si>
  <si>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</si>
  <si>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</si>
  <si>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</si>
  <si>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</si>
  <si>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</si>
  <si>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</si>
  <si>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</si>
  <si>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</si>
  <si>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</si>
  <si>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</si>
  <si>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</si>
  <si>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</si>
  <si>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</si>
  <si>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</si>
  <si>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</si>
  <si>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</si>
  <si>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</si>
  <si>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</si>
  <si>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</si>
  <si>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</si>
  <si>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</si>
  <si>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</si>
  <si>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</si>
  <si>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</si>
  <si>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</si>
  <si>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</si>
  <si>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</si>
  <si>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</si>
  <si>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</si>
  <si>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</si>
  <si>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</si>
  <si>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</si>
  <si>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</si>
  <si>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</si>
  <si>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</si>
  <si>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</si>
  <si>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</si>
  <si>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</si>
  <si>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</si>
  <si>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</si>
  <si>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</si>
  <si>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</si>
  <si>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</si>
  <si>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</si>
  <si>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</si>
  <si>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</si>
  <si>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</si>
  <si>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</si>
  <si>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</si>
  <si>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</si>
  <si>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</si>
  <si>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</si>
  <si>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</si>
  <si>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</si>
  <si>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</si>
  <si>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</si>
  <si>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</si>
  <si>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</si>
  <si>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</si>
  <si>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</si>
  <si>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</si>
  <si>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</si>
  <si>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</si>
  <si>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</si>
  <si>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</si>
  <si>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</si>
  <si>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</si>
  <si>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</si>
  <si>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</si>
  <si>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</si>
  <si>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</si>
  <si>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</si>
  <si>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</si>
  <si>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</si>
  <si>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</si>
  <si>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</si>
  <si>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</si>
  <si>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</si>
  <si>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</si>
  <si>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</si>
  <si>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</si>
  <si>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</si>
  <si>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</si>
  <si>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</si>
  <si>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</si>
  <si>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</si>
  <si>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</si>
  <si>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</si>
  <si>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</si>
  <si>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</si>
  <si>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</si>
  <si>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</si>
  <si>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</si>
  <si>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</si>
  <si>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</si>
  <si>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</si>
  <si>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</si>
  <si>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</si>
  <si>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</si>
  <si>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</si>
  <si>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</si>
  <si>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</si>
  <si>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</si>
  <si>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</si>
  <si>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</si>
  <si>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</si>
  <si>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</si>
  <si>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</si>
  <si>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</si>
  <si>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</si>
  <si>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</si>
  <si>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</si>
  <si>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</si>
  <si>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</si>
  <si>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</si>
  <si>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</si>
  <si>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</si>
  <si>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</si>
  <si>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</si>
  <si>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</si>
  <si>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</si>
  <si>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</si>
  <si>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</si>
  <si>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</si>
  <si>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</si>
  <si>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</si>
  <si>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</si>
  <si>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</si>
  <si>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</si>
  <si>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</si>
  <si>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</si>
  <si>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</si>
  <si>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</si>
  <si>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</si>
  <si>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</si>
  <si>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</si>
  <si>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</si>
  <si>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</si>
  <si>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</si>
  <si>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</si>
  <si>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</si>
  <si>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</si>
  <si>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</si>
  <si>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</si>
  <si>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</si>
  <si>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</si>
  <si>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</si>
  <si>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</si>
  <si>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</si>
  <si>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</si>
  <si>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</si>
  <si>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</si>
  <si>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</si>
  <si>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</si>
  <si>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</si>
  <si>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</si>
  <si>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</si>
  <si>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</si>
  <si>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</si>
  <si>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</si>
  <si>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</si>
  <si>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</si>
  <si>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</si>
  <si>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</si>
  <si>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</si>
  <si>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</si>
  <si>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</si>
  <si>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</si>
  <si>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</si>
  <si>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</si>
  <si>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</si>
  <si>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</si>
  <si>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</si>
  <si>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</si>
  <si>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</si>
  <si>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</si>
  <si>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</si>
  <si>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</si>
  <si>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</si>
  <si>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</si>
  <si>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</si>
  <si>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</si>
  <si>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</si>
  <si>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</si>
  <si>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</si>
  <si>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</si>
  <si>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</si>
  <si>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</si>
  <si>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</si>
  <si>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</si>
  <si>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</si>
  <si>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</si>
  <si>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</si>
  <si>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</si>
  <si>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</si>
  <si>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</si>
  <si>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</si>
  <si>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</si>
  <si>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</si>
  <si>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</si>
  <si>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</si>
  <si>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</si>
  <si>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</si>
  <si>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</si>
  <si>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</si>
  <si>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</si>
  <si>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</si>
  <si>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</si>
  <si>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</si>
  <si>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</si>
  <si>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</si>
  <si>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</si>
  <si>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</si>
  <si>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</si>
  <si>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</si>
  <si>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</si>
  <si>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</si>
  <si>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</si>
  <si>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</si>
  <si>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</si>
  <si>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</si>
  <si>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</si>
  <si>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</si>
  <si>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</si>
  <si>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</si>
  <si>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</si>
  <si>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</si>
  <si>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</si>
  <si>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</si>
  <si>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</si>
  <si>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</si>
  <si>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</si>
  <si>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</si>
  <si>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</si>
  <si>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</si>
  <si>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</si>
  <si>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</si>
  <si>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</si>
  <si>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</si>
  <si>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</si>
  <si>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</si>
  <si>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</si>
  <si>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</si>
  <si>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</si>
  <si>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</si>
  <si>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</si>
  <si>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</si>
  <si>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</si>
  <si>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</si>
  <si>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</si>
  <si>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</si>
  <si>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</si>
  <si>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</si>
  <si>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</si>
  <si>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</si>
  <si>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</si>
  <si>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</si>
  <si>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</si>
  <si>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</si>
  <si>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</si>
  <si>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</si>
  <si>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</si>
  <si>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</si>
  <si>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</si>
  <si>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</si>
  <si>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</si>
  <si>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</si>
  <si>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</si>
  <si>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</si>
  <si>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</si>
  <si>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</si>
  <si>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</si>
  <si>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</si>
  <si>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</si>
  <si>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</si>
  <si>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</si>
  <si>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</si>
  <si>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</si>
  <si>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</si>
  <si>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</si>
  <si>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</si>
  <si>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</si>
  <si>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</si>
  <si>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</si>
  <si>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</si>
  <si>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</si>
  <si>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</si>
  <si>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</si>
  <si>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</si>
  <si>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</si>
  <si>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</si>
  <si>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</si>
  <si>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</si>
  <si>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</si>
  <si>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</si>
  <si>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</si>
  <si>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</si>
  <si>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</si>
  <si>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</si>
  <si>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</si>
  <si>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</si>
  <si>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</si>
  <si>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</si>
  <si>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</si>
  <si>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</si>
  <si>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</si>
  <si>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</si>
  <si>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</si>
  <si>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</si>
  <si>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</si>
  <si>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</si>
  <si>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</si>
  <si>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</si>
  <si>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</si>
  <si>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</si>
  <si>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</si>
  <si>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</si>
  <si>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</si>
  <si>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</si>
  <si>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</si>
  <si>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</si>
  <si>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</si>
  <si>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</si>
  <si>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</si>
  <si>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</si>
  <si>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</si>
  <si>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</si>
  <si>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</si>
  <si>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</si>
  <si>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</si>
  <si>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</si>
  <si>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</si>
  <si>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</si>
  <si>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</si>
  <si>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</si>
  <si>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</si>
  <si>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</si>
  <si>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</si>
  <si>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</si>
  <si>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</si>
  <si>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</si>
  <si>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</si>
  <si>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</si>
  <si>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</si>
  <si>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</si>
  <si>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</si>
  <si>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</si>
  <si>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</si>
  <si>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</si>
  <si>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</si>
  <si>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</si>
  <si>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</si>
  <si>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</si>
  <si>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</si>
  <si>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</si>
  <si>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</si>
  <si>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</si>
  <si>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</si>
  <si>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</si>
  <si>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</si>
  <si>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</si>
  <si>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</si>
  <si>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</si>
  <si>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</si>
  <si>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</si>
  <si>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</si>
  <si>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</si>
  <si>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</si>
  <si>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</si>
  <si>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</si>
  <si>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</si>
  <si>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</si>
  <si>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</si>
  <si>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</si>
  <si>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</si>
  <si>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</si>
  <si>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</si>
  <si>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</si>
  <si>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</si>
  <si>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</si>
  <si>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</si>
  <si>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</si>
  <si>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</si>
  <si>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</si>
  <si>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</si>
  <si>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</si>
  <si>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</si>
  <si>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</si>
  <si>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</si>
  <si>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</si>
  <si>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</si>
  <si>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</si>
  <si>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</si>
  <si>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</si>
  <si>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</si>
  <si>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</si>
  <si>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</si>
  <si>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</si>
  <si>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</si>
  <si>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</si>
  <si>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</si>
  <si>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</si>
  <si>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</si>
  <si>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</si>
  <si>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</si>
  <si>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</si>
  <si>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</si>
  <si>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</si>
  <si>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</si>
  <si>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</si>
  <si>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</si>
  <si>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</si>
  <si>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</si>
  <si>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</si>
  <si>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</si>
  <si>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</si>
  <si>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</si>
  <si>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</si>
  <si>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</si>
  <si>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</si>
  <si>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</si>
  <si>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</si>
  <si>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</si>
  <si>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</si>
  <si>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</si>
  <si>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</si>
  <si>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</si>
  <si>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</si>
  <si>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</si>
  <si>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</si>
  <si>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</si>
  <si>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</si>
  <si>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</si>
  <si>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</si>
  <si>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</si>
  <si>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</si>
  <si>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</si>
  <si>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</si>
  <si>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</si>
  <si>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</si>
  <si>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</si>
  <si>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</si>
  <si>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</si>
  <si>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</si>
  <si>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</si>
  <si>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</si>
  <si>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</si>
  <si>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</si>
  <si>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</si>
  <si>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</si>
  <si>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</si>
  <si>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</si>
  <si>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</si>
  <si>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</si>
  <si>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</si>
  <si>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</si>
  <si>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</si>
  <si>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</si>
  <si>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</si>
  <si>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</si>
  <si>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</si>
  <si>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</si>
  <si>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</si>
  <si>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</si>
  <si>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</si>
  <si>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</si>
  <si>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</si>
  <si>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</si>
  <si>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</si>
  <si>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</si>
  <si>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</si>
  <si>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</si>
  <si>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</si>
  <si>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</si>
  <si>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</si>
  <si>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</si>
  <si>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</si>
  <si>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</si>
  <si>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</si>
  <si>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</si>
  <si>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</si>
  <si>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</si>
  <si>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</si>
  <si>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</si>
  <si>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</si>
  <si>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</si>
  <si>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</si>
  <si>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</si>
  <si>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</si>
  <si>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</si>
  <si>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</si>
  <si>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</si>
  <si>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</si>
  <si>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</si>
  <si>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</si>
  <si>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</si>
  <si>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</si>
  <si>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</si>
  <si>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</si>
  <si>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</si>
  <si>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</si>
  <si>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</si>
  <si>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</si>
  <si>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</si>
  <si>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</si>
  <si>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</si>
  <si>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</si>
  <si>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</si>
  <si>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</si>
  <si>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</si>
  <si>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</si>
  <si>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</si>
  <si>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</si>
  <si>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</si>
  <si>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</si>
  <si>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</si>
  <si>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</si>
  <si>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</si>
  <si>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</si>
  <si>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</si>
  <si>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</si>
  <si>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</si>
  <si>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</si>
  <si>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</si>
  <si>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</si>
  <si>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</si>
  <si>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</si>
  <si>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</si>
  <si>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</si>
  <si>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</si>
  <si>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</si>
  <si>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</si>
  <si>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</si>
  <si>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</si>
  <si>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</si>
  <si>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</si>
  <si>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</si>
  <si>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</si>
  <si>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</si>
  <si>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</si>
  <si>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</si>
  <si>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</si>
  <si>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</si>
  <si>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</si>
  <si>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</si>
  <si>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</si>
  <si>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</si>
  <si>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</si>
  <si>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</si>
  <si>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</si>
  <si>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</si>
  <si>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</si>
  <si>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</si>
  <si>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</si>
  <si>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</si>
  <si>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</si>
  <si>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</si>
  <si>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</si>
  <si>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</si>
  <si>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</si>
  <si>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</si>
  <si>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</si>
  <si>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</si>
  <si>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</si>
  <si>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</si>
  <si>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</si>
  <si>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</si>
  <si>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</si>
  <si>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</si>
  <si>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</si>
  <si>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</si>
  <si>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</si>
  <si>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</si>
  <si>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</si>
  <si>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</si>
  <si>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</si>
  <si>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</si>
  <si>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</si>
  <si>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</si>
  <si>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</si>
  <si>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</si>
  <si>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</si>
  <si>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</si>
  <si>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</si>
  <si>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</si>
  <si>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</si>
  <si>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</si>
  <si>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</si>
  <si>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</si>
  <si>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</si>
  <si>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</si>
  <si>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</si>
  <si>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</si>
  <si>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</si>
  <si>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</si>
  <si>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</si>
  <si>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</si>
  <si>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</si>
  <si>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</si>
  <si>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</si>
  <si>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</si>
  <si>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</si>
  <si>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</si>
  <si>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</si>
  <si>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</si>
  <si>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</si>
  <si>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</si>
  <si>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</si>
  <si>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</si>
  <si>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</si>
  <si>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</si>
  <si>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</si>
  <si>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</si>
  <si>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</si>
  <si>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</si>
  <si>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</si>
  <si>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</si>
  <si>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</si>
  <si>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</si>
  <si>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</si>
  <si>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</si>
  <si>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</si>
  <si>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</si>
  <si>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</si>
  <si>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</si>
  <si>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</si>
  <si>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</si>
  <si>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</si>
  <si>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</si>
  <si>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</si>
  <si>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</si>
  <si>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</si>
  <si>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</si>
  <si>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</si>
  <si>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</si>
  <si>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</si>
  <si>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</si>
  <si>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</si>
  <si>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</si>
  <si>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</si>
  <si>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</si>
  <si>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</si>
  <si>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</si>
  <si>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</si>
  <si>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</si>
  <si>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</si>
  <si>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</si>
  <si>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</si>
  <si>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</si>
  <si>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</si>
  <si>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</si>
  <si>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</si>
  <si>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</si>
  <si>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</si>
  <si>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</si>
  <si>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</si>
  <si>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</si>
  <si>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</si>
  <si>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</si>
  <si>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</si>
  <si>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</si>
  <si>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</si>
  <si>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</si>
  <si>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</si>
  <si>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</si>
  <si>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</si>
  <si>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</si>
  <si>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</si>
  <si>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</si>
  <si>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</si>
  <si>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</si>
  <si>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</si>
  <si>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</si>
  <si>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</si>
  <si>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</si>
  <si>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</si>
  <si>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</si>
  <si>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</si>
  <si>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</si>
  <si>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</si>
  <si>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</si>
  <si>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</si>
  <si>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</si>
  <si>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</si>
  <si>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</si>
  <si>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</si>
  <si>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</si>
  <si>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</si>
  <si>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</si>
  <si>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</si>
  <si>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</si>
  <si>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</si>
  <si>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</si>
  <si>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</si>
  <si>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</si>
  <si>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</si>
  <si>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</si>
  <si>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</si>
  <si>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</si>
  <si>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</si>
  <si>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</si>
  <si>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</si>
  <si>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</si>
  <si>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</si>
  <si>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</si>
  <si>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</si>
  <si>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</si>
  <si>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</si>
  <si>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</si>
  <si>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</si>
  <si>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</si>
  <si>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</si>
  <si>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</si>
  <si>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</si>
  <si>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</si>
  <si>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</si>
  <si>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</si>
  <si>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</si>
  <si>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</si>
  <si>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</si>
  <si>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</si>
  <si>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</si>
  <si>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</si>
  <si>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</si>
  <si>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</si>
  <si>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</si>
  <si>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</si>
  <si>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</si>
  <si>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</si>
  <si>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</si>
  <si>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</si>
  <si>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</si>
  <si>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</si>
  <si>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</si>
  <si>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</si>
  <si>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</si>
  <si>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</si>
  <si>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</si>
  <si>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</si>
  <si>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</si>
  <si>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</si>
  <si>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</si>
  <si>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</si>
  <si>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</si>
  <si>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</si>
  <si>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</si>
  <si>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</si>
  <si>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</si>
  <si>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</si>
  <si>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</si>
  <si>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</si>
  <si>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</si>
  <si>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</si>
  <si>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</si>
  <si>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</si>
  <si>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</si>
  <si>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</si>
  <si>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</si>
  <si>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</si>
  <si>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</si>
  <si>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</si>
  <si>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</si>
  <si>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</si>
  <si>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</si>
  <si>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</si>
  <si>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</si>
  <si>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</si>
  <si>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</si>
  <si>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</si>
  <si>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</si>
  <si>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</si>
  <si>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</si>
  <si>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</si>
  <si>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</si>
  <si>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</si>
  <si>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</si>
  <si>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</si>
  <si>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</si>
  <si>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</si>
  <si>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</si>
  <si>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</si>
  <si>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</si>
  <si>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</si>
  <si>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</si>
  <si>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</si>
  <si>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</si>
  <si>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</si>
  <si>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</si>
  <si>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</si>
  <si>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</si>
  <si>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</si>
  <si>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</si>
  <si>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</si>
  <si>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</si>
  <si>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</si>
  <si>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</si>
  <si>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</si>
  <si>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</si>
  <si>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</si>
  <si>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</si>
  <si>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</si>
  <si>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</si>
  <si>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</si>
  <si>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</si>
  <si>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</si>
  <si>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</si>
  <si>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</si>
  <si>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</si>
  <si>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</si>
  <si>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</si>
  <si>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</si>
  <si>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</si>
  <si>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</si>
  <si>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</si>
  <si>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</si>
  <si>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</si>
  <si>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</si>
  <si>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</si>
  <si>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</si>
  <si>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</si>
  <si>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</si>
  <si>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</si>
  <si>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</si>
  <si>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</si>
  <si>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</si>
  <si>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</si>
  <si>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</si>
  <si>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</si>
  <si>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</si>
  <si>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</si>
  <si>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</si>
  <si>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</si>
  <si>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</si>
  <si>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</si>
  <si>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</si>
  <si>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</si>
  <si>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</si>
  <si>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</si>
  <si>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</si>
  <si>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</si>
  <si>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</si>
  <si>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</si>
  <si>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</si>
  <si>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</si>
  <si>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</si>
  <si>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</si>
  <si>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</si>
  <si>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</si>
  <si>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</si>
  <si>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</si>
  <si>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</si>
  <si>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</si>
  <si>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</si>
  <si>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</si>
  <si>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</si>
  <si>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</si>
  <si>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</si>
  <si>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</si>
  <si>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</si>
  <si>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</si>
  <si>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</si>
  <si>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</si>
  <si>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</si>
  <si>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</si>
  <si>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</si>
  <si>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</si>
  <si>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</si>
  <si>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</si>
  <si>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</si>
  <si>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</si>
  <si>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</si>
  <si>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</si>
  <si>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</si>
  <si>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</si>
  <si>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</si>
  <si>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</si>
  <si>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</si>
  <si>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</si>
  <si>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</si>
  <si>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</si>
  <si>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</si>
  <si>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</si>
  <si>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</si>
  <si>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</si>
  <si>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</si>
  <si>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</si>
  <si>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</si>
  <si>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</si>
  <si>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</si>
  <si>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</si>
  <si>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</si>
  <si>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</si>
  <si>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</si>
  <si>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</si>
  <si>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</si>
  <si>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</si>
  <si>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</si>
  <si>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</si>
  <si>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</si>
  <si>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</si>
  <si>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</si>
  <si>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</si>
  <si>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</si>
  <si>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</si>
  <si>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</si>
  <si>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</si>
  <si>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</si>
  <si>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</si>
  <si>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</si>
  <si>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</si>
  <si>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</si>
  <si>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</si>
  <si>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</si>
  <si>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</si>
  <si>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</si>
  <si>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</si>
  <si>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</si>
  <si>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</si>
  <si>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</si>
  <si>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</si>
  <si>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</si>
  <si>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</si>
  <si>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</si>
  <si>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</si>
  <si>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</si>
  <si>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</si>
  <si>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</si>
  <si>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</si>
  <si>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</si>
  <si>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</si>
  <si>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</si>
  <si>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</si>
  <si>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</si>
  <si>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</si>
  <si>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</si>
  <si>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</si>
  <si>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</si>
  <si>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</si>
  <si>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</si>
  <si>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</si>
  <si>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</si>
  <si>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</si>
  <si>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</si>
  <si>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</si>
  <si>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</si>
  <si>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</si>
  <si>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</si>
  <si>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</si>
  <si>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</si>
  <si>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</si>
  <si>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</si>
  <si>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</si>
  <si>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</si>
  <si>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</si>
  <si>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</si>
  <si>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</si>
  <si>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</si>
  <si>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</si>
  <si>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</si>
  <si>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</si>
  <si>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</si>
  <si>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</si>
  <si>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</si>
  <si>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</si>
  <si>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</si>
  <si>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</si>
  <si>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</si>
  <si>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</si>
  <si>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</si>
  <si>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</si>
  <si>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</si>
  <si>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</si>
  <si>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</si>
  <si>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</si>
  <si>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</si>
  <si>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</si>
  <si>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</si>
  <si>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</si>
  <si>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</si>
  <si>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</si>
  <si>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</si>
  <si>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</si>
  <si>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</si>
  <si>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</si>
  <si>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</si>
  <si>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</si>
  <si>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</si>
  <si>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</si>
  <si>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</si>
  <si>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</si>
  <si>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</si>
  <si>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</si>
  <si>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</si>
  <si>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</si>
  <si>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</si>
  <si>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</si>
  <si>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</si>
  <si>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</si>
  <si>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</si>
  <si>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</si>
  <si>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</si>
  <si>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</si>
  <si>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</si>
  <si>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</si>
  <si>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</si>
  <si>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</si>
  <si>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</si>
  <si>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</si>
  <si>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</si>
  <si>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</si>
  <si>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</si>
  <si>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</si>
  <si>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</si>
  <si>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</si>
  <si>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</si>
  <si>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</si>
  <si>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</si>
  <si>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</si>
  <si>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</si>
  <si>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</si>
  <si>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</si>
  <si>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</si>
  <si>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</si>
  <si>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</si>
  <si>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</si>
  <si>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</si>
  <si>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</si>
  <si>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</si>
  <si>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</si>
  <si>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</si>
  <si>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</si>
  <si>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</si>
  <si>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</si>
  <si>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</si>
  <si>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</si>
  <si>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</si>
  <si>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</si>
  <si>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</si>
  <si>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</si>
  <si>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</si>
  <si>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</si>
  <si>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</si>
  <si>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</si>
  <si>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</si>
  <si>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</si>
  <si>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</si>
  <si>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</si>
  <si>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</si>
  <si>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</si>
  <si>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</si>
  <si>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</si>
  <si>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</si>
  <si>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</si>
  <si>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</si>
  <si>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</si>
  <si>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</si>
  <si>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</si>
  <si>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</si>
  <si>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</si>
  <si>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</si>
  <si>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</si>
  <si>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</si>
  <si>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</si>
  <si>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</si>
  <si>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</si>
  <si>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</si>
  <si>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</si>
  <si>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</si>
  <si>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</si>
  <si>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</si>
  <si>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</si>
  <si>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</si>
  <si>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</si>
  <si>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</si>
  <si>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</si>
  <si>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</si>
  <si>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</si>
  <si>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</si>
  <si>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</si>
  <si>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</si>
  <si>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</si>
  <si>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</si>
  <si>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</si>
  <si>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</si>
  <si>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</si>
  <si>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</si>
  <si>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</si>
  <si>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</si>
  <si>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</si>
  <si>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</si>
  <si>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</si>
  <si>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</si>
  <si>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</si>
  <si>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</si>
  <si>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</si>
  <si>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</si>
  <si>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</si>
  <si>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</si>
  <si>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</si>
  <si>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</si>
  <si>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</si>
  <si>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</si>
  <si>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</si>
  <si>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</si>
  <si>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</si>
  <si>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</si>
  <si>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</si>
  <si>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</si>
  <si>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</si>
  <si>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</si>
  <si>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</si>
  <si>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</si>
  <si>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</si>
  <si>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</si>
  <si>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</si>
  <si>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</si>
  <si>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</si>
  <si>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</si>
  <si>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</si>
  <si>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</si>
  <si>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</si>
  <si>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</si>
  <si>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</si>
  <si>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</si>
  <si>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</si>
  <si>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</si>
  <si>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</si>
  <si>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</si>
  <si>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</si>
  <si>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</si>
  <si>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</si>
  <si>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</si>
  <si>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</si>
  <si>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</si>
  <si>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</si>
  <si>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</si>
  <si>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</si>
  <si>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</si>
  <si>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</si>
  <si>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</si>
  <si>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</si>
  <si>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</si>
  <si>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</si>
  <si>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</si>
  <si>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</si>
  <si>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</si>
  <si>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</si>
  <si>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</si>
  <si>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</si>
  <si>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</si>
  <si>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</si>
  <si>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</si>
  <si>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</si>
  <si>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</si>
  <si>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</si>
  <si>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</si>
  <si>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</si>
  <si>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</si>
  <si>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</si>
  <si>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</si>
  <si>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</si>
  <si>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</si>
  <si>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</si>
  <si>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</si>
  <si>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</si>
  <si>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</si>
  <si>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</si>
  <si>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</si>
  <si>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</si>
  <si>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</si>
  <si>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</si>
  <si>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</si>
  <si>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</si>
  <si>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</si>
  <si>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</si>
  <si>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</si>
  <si>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</si>
  <si>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</si>
  <si>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</si>
  <si>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</si>
  <si>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</si>
  <si>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</si>
  <si>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</si>
  <si>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</si>
  <si>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</si>
  <si>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</si>
  <si>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</si>
  <si>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</si>
  <si>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</si>
  <si>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</si>
  <si>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</si>
  <si>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</si>
  <si>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</si>
  <si>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</si>
  <si>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</si>
  <si>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</si>
  <si>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</si>
  <si>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</si>
  <si>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</si>
  <si>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</si>
  <si>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</si>
  <si>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</si>
  <si>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</si>
  <si>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</si>
  <si>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</si>
  <si>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</si>
  <si>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</si>
  <si>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</si>
  <si>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</si>
  <si>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</si>
  <si>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</si>
  <si>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</si>
  <si>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</si>
  <si>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</si>
  <si>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</si>
  <si>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</si>
  <si>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</si>
  <si>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</si>
  <si>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</si>
  <si>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</si>
  <si>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</si>
  <si>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</si>
  <si>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</si>
  <si>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</si>
  <si>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</si>
  <si>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</si>
  <si>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</si>
  <si>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</si>
  <si>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</si>
  <si>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</si>
  <si>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</si>
  <si>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</si>
  <si>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</si>
  <si>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</si>
  <si>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</si>
  <si>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</si>
  <si>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</si>
  <si>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</si>
  <si>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</si>
  <si>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</si>
  <si>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</si>
  <si>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</si>
  <si>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</si>
  <si>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</si>
  <si>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</si>
  <si>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</si>
  <si>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</si>
  <si>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</si>
  <si>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</si>
  <si>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</si>
  <si>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</si>
  <si>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</si>
  <si>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</si>
  <si>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</si>
  <si>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</si>
  <si>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</si>
  <si>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</si>
  <si>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</si>
  <si>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</si>
  <si>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</si>
  <si>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</si>
  <si>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</si>
  <si>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</si>
  <si>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</si>
  <si>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</si>
  <si>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</si>
  <si>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</si>
  <si>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</si>
  <si>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</si>
  <si>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</si>
  <si>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</si>
  <si>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</si>
  <si>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</si>
  <si>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</si>
  <si>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</si>
  <si>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</si>
  <si>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</si>
  <si>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</si>
  <si>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</si>
  <si>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</si>
  <si>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</si>
  <si>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</si>
  <si>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</si>
  <si>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</si>
  <si>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</si>
  <si>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</si>
  <si>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</si>
  <si>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</si>
  <si>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</si>
  <si>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</si>
  <si>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</si>
  <si>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</si>
  <si>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</si>
  <si>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</si>
  <si>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</si>
  <si>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</si>
  <si>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</si>
  <si>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</si>
  <si>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</si>
  <si>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</si>
  <si>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</si>
  <si>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</si>
  <si>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</si>
  <si>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</si>
  <si>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</si>
  <si>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</si>
  <si>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</si>
  <si>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</si>
  <si>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</si>
  <si>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</si>
  <si>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</si>
  <si>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</si>
  <si>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</si>
  <si>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</si>
  <si>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</si>
  <si>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</si>
  <si>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</si>
  <si>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</si>
  <si>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</si>
  <si>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</si>
  <si>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</si>
  <si>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</si>
  <si>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</si>
  <si>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</si>
  <si>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</si>
  <si>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</si>
  <si>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</si>
  <si>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</si>
  <si>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</si>
  <si>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</si>
  <si>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</si>
  <si>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</si>
  <si>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</si>
  <si>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</si>
  <si>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</si>
  <si>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</si>
  <si>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</si>
  <si>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</si>
  <si>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</si>
  <si>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</si>
  <si>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</si>
  <si>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</si>
  <si>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</si>
  <si>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</si>
  <si>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</si>
  <si>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</si>
  <si>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</si>
  <si>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</si>
  <si>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</si>
  <si>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</si>
  <si>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</si>
  <si>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</si>
  <si>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</si>
  <si>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</si>
  <si>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</si>
  <si>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</si>
  <si>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</si>
  <si>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</si>
  <si>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</si>
  <si>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</si>
  <si>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</si>
  <si>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</si>
  <si>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</si>
  <si>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</si>
  <si>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</si>
  <si>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</si>
  <si>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</si>
  <si>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</si>
  <si>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</si>
  <si>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</si>
  <si>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</si>
  <si>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</si>
  <si>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</si>
  <si>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</si>
  <si>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</si>
  <si>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</si>
  <si>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</si>
  <si>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</si>
  <si>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</si>
  <si>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</si>
  <si>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</si>
  <si>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</si>
  <si>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</si>
  <si>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</si>
  <si>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</si>
  <si>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</si>
  <si>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</si>
  <si>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</si>
  <si>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</si>
  <si>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</si>
  <si>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</si>
  <si>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</si>
  <si>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</si>
  <si>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</si>
  <si>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</si>
  <si>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</si>
  <si>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</si>
  <si>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</si>
  <si>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</si>
  <si>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</si>
  <si>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</si>
  <si>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</si>
  <si>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</si>
  <si>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</si>
  <si>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</si>
  <si>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</si>
  <si>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</si>
  <si>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</si>
  <si>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</si>
  <si>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</si>
  <si>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</si>
  <si>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</si>
  <si>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</si>
  <si>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</si>
  <si>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</si>
  <si>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</si>
  <si>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</si>
  <si>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</si>
  <si>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</si>
  <si>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</si>
  <si>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</si>
  <si>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</si>
  <si>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</si>
  <si>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</si>
  <si>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</si>
  <si>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</si>
  <si>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</si>
  <si>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</si>
  <si>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</si>
  <si>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</si>
  <si>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</si>
  <si>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</si>
  <si>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</si>
  <si>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</si>
  <si>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</si>
  <si>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</si>
  <si>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</si>
  <si>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</si>
  <si>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</si>
  <si>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</si>
  <si>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</si>
  <si>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</si>
  <si>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</si>
  <si>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</si>
  <si>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</si>
  <si>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</si>
  <si>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</si>
  <si>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</si>
  <si>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</si>
  <si>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</si>
  <si>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</si>
  <si>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</si>
  <si>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</si>
  <si>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</si>
  <si>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</si>
  <si>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</si>
  <si>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</si>
  <si>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</si>
  <si>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</si>
  <si>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</si>
  <si>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</si>
  <si>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</si>
  <si>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</si>
  <si>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</si>
  <si>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</si>
  <si>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</si>
  <si>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</si>
  <si>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</si>
  <si>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</si>
  <si>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</si>
  <si>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</si>
  <si>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</si>
  <si>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</si>
  <si>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</si>
  <si>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</si>
  <si>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</si>
  <si>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</si>
  <si>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</si>
  <si>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</si>
  <si>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</si>
  <si>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</si>
  <si>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</si>
  <si>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</si>
  <si>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</si>
  <si>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</si>
  <si>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</si>
  <si>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</si>
  <si>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</si>
  <si>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</si>
  <si>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</si>
  <si>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</si>
  <si>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</si>
  <si>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</si>
  <si>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</si>
  <si>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</si>
  <si>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</si>
  <si>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</si>
  <si>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</si>
  <si>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</si>
  <si>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</si>
  <si>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</si>
  <si>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</si>
  <si>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</si>
  <si>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</si>
  <si>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</si>
  <si>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</si>
  <si>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</si>
  <si>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</si>
  <si>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</si>
  <si>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</si>
  <si>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</si>
  <si>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</si>
  <si>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</si>
  <si>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</si>
  <si>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</si>
  <si>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</si>
  <si>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</si>
  <si>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</si>
  <si>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</si>
  <si>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</si>
  <si>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</si>
  <si>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</si>
  <si>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</si>
  <si>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</si>
  <si>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</si>
  <si>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</si>
  <si>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</si>
  <si>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</si>
  <si>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</si>
  <si>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</si>
  <si>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</si>
  <si>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</si>
  <si>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</si>
  <si>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</si>
  <si>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</si>
  <si>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</si>
  <si>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</si>
  <si>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</si>
  <si>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</si>
  <si>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</si>
  <si>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</si>
  <si>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</si>
  <si>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</si>
  <si>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</si>
  <si>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</si>
  <si>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</si>
  <si>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</si>
  <si>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</si>
  <si>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</si>
  <si>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</si>
  <si>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</si>
  <si>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</si>
  <si>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</si>
  <si>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</si>
  <si>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</si>
  <si>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</si>
  <si>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</si>
  <si>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</si>
  <si>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</si>
  <si>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</si>
  <si>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</si>
  <si>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</si>
  <si>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</si>
  <si>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</si>
  <si>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</si>
  <si>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</si>
  <si>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</si>
  <si>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</si>
  <si>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</si>
  <si>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</si>
  <si>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</si>
  <si>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</si>
  <si>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</si>
  <si>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</si>
  <si>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</si>
  <si>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</si>
  <si>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</si>
  <si>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</si>
  <si>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</si>
  <si>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</si>
  <si>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</si>
  <si>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</si>
  <si>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</si>
  <si>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</si>
  <si>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</si>
  <si>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</si>
  <si>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</si>
  <si>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</si>
  <si>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</si>
  <si>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</si>
  <si>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</si>
  <si>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</si>
  <si>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</si>
  <si>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</si>
  <si>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</si>
  <si>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</si>
  <si>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</si>
  <si>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</si>
  <si>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</si>
  <si>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</si>
  <si>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</si>
  <si>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</si>
  <si>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</si>
  <si>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</si>
  <si>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</si>
  <si>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</si>
  <si>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</si>
  <si>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</si>
  <si>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</si>
  <si>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</si>
  <si>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</si>
  <si>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</si>
  <si>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</si>
  <si>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</si>
  <si>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</si>
  <si>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</si>
  <si>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</si>
  <si>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</si>
  <si>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</si>
  <si>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</si>
  <si>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</si>
  <si>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</si>
  <si>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</si>
  <si>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</si>
  <si>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</si>
  <si>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</si>
  <si>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</si>
  <si>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</si>
  <si>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</si>
  <si>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</si>
  <si>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</si>
  <si>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</si>
  <si>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</si>
  <si>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</si>
  <si>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</si>
  <si>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</si>
  <si>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</si>
  <si>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</si>
  <si>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</si>
  <si>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</si>
  <si>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</si>
  <si>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</si>
  <si>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</si>
  <si>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</si>
  <si>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</si>
  <si>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</si>
  <si>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</si>
  <si>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</si>
  <si>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</si>
  <si>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</si>
  <si>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</si>
  <si>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</si>
  <si>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</si>
  <si>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</si>
  <si>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</si>
  <si>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</si>
  <si>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</si>
  <si>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</si>
  <si>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</si>
  <si>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</si>
  <si>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</si>
  <si>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</si>
  <si>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</si>
  <si>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</si>
  <si>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</si>
  <si>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</si>
  <si>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</si>
  <si>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</si>
  <si>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</si>
  <si>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</si>
  <si>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</si>
  <si>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</si>
  <si>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</si>
  <si>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</si>
  <si>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</si>
  <si>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</si>
  <si>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</si>
  <si>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</si>
  <si>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</si>
  <si>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</si>
  <si>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</si>
  <si>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</si>
  <si>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</si>
  <si>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</si>
  <si>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</si>
  <si>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</si>
  <si>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</si>
  <si>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</si>
  <si>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</si>
  <si>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</si>
  <si>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</si>
  <si>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</si>
  <si>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</si>
  <si>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</si>
  <si>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</si>
  <si>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</si>
  <si>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</si>
  <si>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</si>
  <si>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</si>
  <si>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</si>
  <si>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</si>
  <si>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</si>
  <si>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</si>
  <si>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</si>
  <si>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</si>
  <si>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</si>
  <si>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</si>
  <si>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</si>
  <si>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</si>
  <si>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</si>
  <si>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</si>
  <si>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</si>
  <si>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</si>
  <si>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</si>
  <si>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</si>
  <si>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</si>
  <si>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</si>
  <si>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</si>
  <si>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</si>
  <si>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</si>
  <si>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</si>
  <si>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</si>
  <si>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</si>
  <si>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</si>
  <si>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</si>
  <si>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</si>
  <si>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</si>
  <si>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</si>
  <si>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</si>
  <si>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</si>
  <si>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</si>
  <si>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</si>
  <si>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</si>
  <si>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</si>
  <si>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</si>
  <si>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</si>
  <si>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</si>
  <si>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</si>
  <si>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</si>
  <si>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</si>
  <si>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</si>
  <si>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</si>
  <si>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</si>
  <si>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</si>
  <si>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</si>
  <si>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</si>
  <si>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</si>
  <si>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</si>
  <si>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</si>
  <si>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</si>
  <si>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</si>
  <si>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</si>
  <si>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</si>
  <si>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</si>
  <si>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</si>
  <si>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</si>
  <si>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</si>
  <si>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</si>
  <si>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</si>
  <si>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</si>
  <si>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</si>
  <si>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</si>
  <si>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</si>
  <si>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</si>
  <si>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</si>
  <si>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</si>
  <si>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</si>
  <si>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</si>
  <si>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</si>
  <si>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</si>
  <si>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</si>
  <si>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</si>
  <si>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</si>
  <si>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</si>
  <si>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</si>
  <si>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</si>
  <si>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</si>
  <si>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</si>
  <si>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</si>
  <si>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</si>
  <si>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</si>
  <si>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</si>
  <si>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</si>
  <si>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</si>
  <si>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</si>
  <si>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</si>
  <si>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</si>
  <si>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</si>
  <si>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</si>
  <si>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</si>
  <si>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</si>
  <si>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</si>
  <si>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</si>
  <si>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</si>
  <si>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</si>
  <si>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</si>
  <si>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</si>
  <si>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</si>
  <si>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</si>
  <si>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</si>
  <si>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</si>
  <si>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</si>
  <si>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</si>
  <si>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</si>
  <si>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</si>
  <si>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</si>
  <si>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</si>
  <si>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</si>
  <si>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</si>
  <si>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</si>
  <si>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</si>
  <si>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</si>
  <si>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</si>
  <si>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</si>
  <si>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</si>
  <si>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</si>
  <si>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</si>
  <si>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</si>
  <si>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</si>
  <si>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</si>
  <si>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</si>
  <si>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</si>
  <si>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</si>
  <si>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</si>
  <si>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</si>
  <si>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</si>
  <si>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</si>
  <si>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</si>
  <si>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</si>
  <si>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</si>
  <si>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</si>
  <si>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</si>
  <si>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</si>
  <si>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</si>
  <si>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</si>
  <si>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</si>
  <si>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</si>
  <si>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</si>
  <si>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</si>
  <si>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</si>
  <si>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</si>
  <si>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</si>
  <si>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</si>
  <si>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</si>
  <si>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</si>
  <si>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</si>
  <si>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</si>
  <si>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</si>
  <si>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</si>
  <si>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</si>
  <si>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</si>
  <si>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</si>
  <si>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</si>
  <si>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</si>
  <si>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</si>
  <si>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</si>
  <si>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</si>
  <si>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</si>
  <si>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</si>
  <si>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</si>
  <si>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</si>
  <si>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</si>
  <si>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</si>
  <si>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</si>
  <si>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</si>
  <si>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</si>
  <si>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</si>
  <si>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</si>
  <si>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</si>
  <si>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</si>
  <si>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</si>
  <si>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</si>
  <si>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</si>
  <si>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</si>
  <si>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</si>
  <si>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</si>
  <si>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</si>
  <si>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</si>
  <si>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</si>
  <si>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</si>
  <si>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</si>
  <si>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</si>
  <si>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</si>
  <si>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</si>
  <si>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</si>
  <si>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</si>
  <si>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</si>
  <si>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</si>
  <si>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</si>
  <si>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</si>
  <si>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</si>
  <si>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</si>
  <si>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</si>
  <si>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</si>
  <si>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</si>
  <si>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</si>
  <si>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</si>
  <si>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</si>
  <si>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</si>
  <si>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</si>
  <si>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</si>
  <si>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</si>
  <si>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</si>
  <si>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</si>
  <si>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</si>
  <si>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</si>
  <si>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</si>
  <si>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</si>
  <si>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</si>
  <si>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</si>
  <si>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</si>
  <si>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</si>
  <si>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</si>
  <si>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</si>
  <si>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</si>
  <si>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</si>
  <si>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</si>
  <si>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</si>
  <si>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</si>
  <si>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</si>
  <si>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</si>
  <si>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</si>
  <si>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</si>
  <si>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</si>
  <si>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</si>
  <si>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</si>
  <si>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</si>
  <si>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</si>
  <si>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</si>
  <si>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</si>
  <si>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</si>
  <si>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</si>
  <si>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</si>
  <si>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</si>
  <si>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</si>
  <si>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</si>
  <si>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</si>
  <si>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</si>
  <si>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</si>
  <si>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</si>
  <si>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</si>
  <si>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</si>
  <si>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</si>
  <si>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</si>
  <si>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</si>
  <si>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</si>
  <si>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</si>
  <si>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</si>
  <si>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</si>
  <si>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</si>
  <si>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</si>
  <si>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</si>
  <si>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</si>
  <si>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</si>
  <si>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</si>
  <si>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</si>
  <si>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</si>
  <si>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</si>
  <si>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</si>
  <si>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</si>
  <si>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</si>
  <si>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</si>
  <si>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</si>
  <si>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</si>
  <si>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</si>
  <si>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</si>
  <si>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</si>
  <si>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</si>
  <si>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</si>
  <si>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</si>
  <si>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</si>
  <si>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</si>
  <si>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</si>
  <si>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</si>
  <si>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</si>
  <si>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</si>
  <si>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</si>
  <si>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</si>
  <si>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</si>
  <si>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</si>
  <si>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</si>
  <si>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</si>
  <si>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</si>
  <si>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</si>
  <si>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</si>
  <si>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</si>
  <si>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</si>
  <si>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</si>
  <si>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</si>
  <si>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</si>
  <si>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</si>
  <si>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</si>
  <si>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</si>
  <si>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</si>
  <si>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</si>
  <si>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</si>
  <si>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</si>
  <si>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</si>
  <si>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</si>
  <si>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</si>
  <si>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</si>
  <si>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</si>
  <si>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</si>
  <si>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</si>
  <si>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</si>
  <si>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</si>
  <si>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</si>
  <si>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</si>
  <si>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</si>
  <si>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</si>
  <si>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</si>
  <si>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</si>
  <si>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</si>
  <si>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</si>
  <si>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</si>
  <si>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</si>
  <si>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</si>
  <si>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</si>
  <si>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</si>
  <si>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</si>
  <si>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</si>
  <si>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</si>
  <si>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</si>
  <si>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</si>
  <si>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</si>
  <si>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</si>
  <si>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</si>
  <si>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</si>
  <si>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</si>
  <si>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</si>
  <si>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</si>
  <si>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</si>
  <si>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</si>
  <si>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</si>
  <si>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</si>
  <si>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</si>
  <si>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</si>
  <si>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</si>
  <si>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</si>
  <si>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</si>
  <si>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</si>
  <si>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</si>
  <si>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</si>
  <si>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</si>
  <si>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</si>
  <si>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</si>
  <si>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</si>
  <si>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</si>
  <si>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</si>
  <si>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</si>
  <si>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</si>
  <si>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</si>
  <si>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</si>
  <si>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</si>
  <si>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</si>
  <si>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</si>
  <si>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</si>
  <si>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</si>
  <si>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</si>
  <si>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</si>
  <si>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</si>
  <si>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</si>
  <si>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</si>
  <si>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</si>
  <si>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</si>
  <si>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</si>
  <si>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</si>
  <si>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</si>
  <si>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</si>
  <si>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</si>
  <si>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</si>
  <si>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</si>
  <si>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</si>
  <si>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</si>
  <si>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</si>
  <si>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</si>
  <si>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</si>
  <si>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</si>
  <si>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</si>
  <si>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</si>
  <si>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</si>
  <si>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</si>
  <si>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</si>
  <si>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</si>
  <si>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</si>
  <si>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</si>
  <si>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</si>
  <si>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</si>
  <si>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</si>
  <si>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</si>
  <si>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</si>
  <si>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</si>
  <si>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</si>
  <si>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</si>
  <si>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</si>
  <si>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</si>
  <si>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</si>
  <si>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</si>
  <si>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</si>
  <si>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</si>
  <si>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</si>
  <si>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</si>
  <si>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</si>
  <si>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</si>
  <si>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</si>
  <si>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</si>
  <si>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</si>
  <si>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</si>
  <si>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</si>
  <si>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</si>
  <si>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</si>
  <si>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</si>
  <si>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</si>
  <si>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</si>
  <si>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</si>
  <si>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</si>
  <si>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</si>
  <si>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</si>
  <si>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</si>
  <si>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</si>
  <si>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</si>
  <si>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</si>
  <si>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</si>
  <si>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</si>
  <si>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</si>
  <si>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</si>
  <si>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</si>
  <si>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</si>
  <si>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</si>
  <si>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</si>
  <si>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</si>
  <si>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</si>
  <si>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</si>
  <si>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</si>
  <si>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</si>
  <si>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</si>
  <si>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</si>
  <si>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</si>
  <si>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</si>
  <si>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</si>
  <si>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</si>
  <si>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</si>
  <si>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</si>
  <si>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</si>
  <si>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</si>
  <si>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</si>
  <si>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</si>
  <si>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</si>
  <si>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</si>
  <si>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</si>
  <si>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</si>
  <si>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</si>
  <si>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</si>
  <si>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</si>
  <si>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</si>
  <si>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</si>
  <si>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</si>
  <si>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</si>
  <si>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</si>
  <si>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</si>
  <si>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</si>
  <si>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</si>
  <si>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</si>
  <si>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</si>
  <si>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</si>
  <si>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</si>
  <si>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</si>
  <si>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</si>
  <si>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</si>
  <si>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</si>
  <si>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</si>
  <si>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</si>
  <si>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</si>
  <si>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</si>
  <si>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</si>
  <si>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</si>
  <si>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</si>
  <si>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</si>
  <si>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</si>
  <si>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</si>
  <si>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</si>
  <si>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</si>
  <si>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</si>
  <si>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</si>
  <si>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</si>
  <si>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</si>
  <si>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</si>
  <si>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</si>
  <si>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</si>
  <si>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</si>
  <si>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</si>
  <si>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</si>
  <si>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</si>
  <si>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</si>
  <si>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</si>
  <si>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</si>
  <si>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</si>
  <si>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</si>
  <si>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</si>
  <si>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</si>
  <si>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</si>
  <si>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</si>
  <si>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</si>
  <si>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</si>
  <si>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</si>
  <si>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</si>
  <si>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</si>
  <si>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</si>
  <si>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</si>
  <si>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</si>
  <si>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</si>
  <si>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</si>
  <si>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</si>
  <si>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</si>
  <si>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</si>
  <si>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</si>
  <si>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</si>
  <si>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</si>
  <si>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</si>
  <si>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</si>
  <si>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</si>
  <si>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</si>
  <si>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</si>
  <si>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</si>
  <si>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</si>
  <si>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</si>
  <si>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</si>
  <si>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</si>
  <si>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</si>
  <si>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</si>
  <si>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</si>
  <si>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</si>
  <si>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</si>
  <si>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</si>
  <si>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</si>
  <si>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</si>
  <si>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</si>
  <si>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</si>
  <si>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</si>
  <si>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</si>
  <si>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</si>
  <si>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</si>
  <si>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</si>
  <si>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</si>
  <si>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</si>
  <si>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</si>
  <si>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</si>
  <si>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</si>
  <si>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</si>
  <si>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</si>
  <si>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</si>
  <si>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</si>
  <si>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</si>
  <si>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</si>
  <si>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</si>
  <si>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</si>
  <si>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</si>
  <si>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</si>
  <si>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</si>
  <si>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</si>
  <si>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</si>
  <si>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</si>
  <si>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</si>
  <si>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</si>
  <si>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</si>
  <si>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</si>
  <si>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</si>
  <si>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</si>
  <si>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</si>
  <si>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</si>
  <si>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</si>
  <si>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</si>
  <si>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</si>
  <si>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</si>
  <si>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</si>
  <si>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</si>
  <si>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</si>
  <si>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</si>
  <si>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</si>
  <si>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</si>
  <si>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</si>
  <si>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</si>
  <si>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</si>
  <si>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</si>
  <si>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</si>
  <si>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</si>
  <si>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</si>
  <si>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</si>
  <si>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</si>
  <si>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</si>
  <si>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</si>
  <si>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</si>
  <si>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</si>
  <si>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</si>
  <si>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</si>
  <si>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</si>
  <si>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</si>
  <si>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</si>
  <si>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</si>
  <si>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</si>
  <si>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</si>
  <si>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</si>
  <si>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</si>
  <si>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</si>
  <si>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</si>
  <si>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</si>
  <si>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</si>
  <si>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</si>
  <si>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</si>
  <si>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</si>
  <si>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</si>
  <si>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</si>
  <si>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</si>
  <si>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</si>
  <si>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</si>
  <si>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</si>
  <si>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</si>
  <si>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</si>
  <si>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</si>
  <si>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</si>
  <si>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</si>
  <si>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</si>
  <si>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</si>
  <si>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</si>
  <si>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</si>
  <si>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</si>
  <si>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</si>
  <si>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</si>
  <si>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</si>
  <si>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</si>
  <si>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</si>
  <si>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</si>
  <si>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</si>
  <si>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</si>
  <si>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</si>
  <si>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</si>
  <si>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</si>
  <si>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</si>
  <si>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</si>
  <si>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</si>
  <si>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</si>
  <si>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</si>
  <si>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</si>
  <si>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</si>
  <si>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</si>
  <si>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</si>
  <si>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</si>
  <si>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</si>
  <si>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</si>
  <si>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</si>
  <si>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</si>
  <si>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</si>
  <si>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</si>
  <si>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</si>
  <si>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</si>
  <si>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</si>
  <si>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</si>
  <si>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</si>
  <si>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</si>
  <si>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</si>
  <si>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</si>
  <si>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</si>
  <si>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</si>
  <si>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</si>
  <si>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</si>
  <si>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</si>
  <si>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</si>
  <si>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</si>
  <si>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</si>
  <si>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</si>
  <si>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</si>
  <si>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</si>
  <si>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</si>
  <si>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</si>
  <si>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</si>
  <si>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</si>
  <si>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</si>
  <si>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</si>
  <si>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</si>
  <si>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</si>
  <si>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</si>
  <si>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</si>
  <si>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</si>
  <si>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</si>
  <si>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</si>
  <si>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</si>
  <si>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</si>
  <si>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</si>
  <si>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</si>
  <si>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</si>
  <si>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</si>
  <si>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</si>
  <si>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</si>
  <si>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</si>
  <si>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</si>
  <si>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</si>
  <si>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</si>
  <si>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</si>
  <si>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</si>
  <si>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</si>
  <si>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</si>
  <si>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</si>
  <si>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</si>
  <si>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</si>
  <si>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</si>
  <si>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</si>
  <si>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</si>
  <si>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</si>
  <si>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</si>
  <si>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</si>
  <si>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</si>
  <si>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</si>
  <si>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</si>
  <si>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</si>
  <si>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</si>
  <si>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</si>
  <si>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</si>
  <si>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</si>
  <si>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</si>
  <si>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</si>
  <si>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</si>
  <si>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</si>
  <si>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</si>
  <si>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</si>
  <si>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</si>
  <si>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</si>
  <si>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</si>
  <si>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</si>
  <si>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</si>
  <si>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</si>
  <si>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</si>
  <si>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</si>
  <si>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</si>
  <si>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</si>
  <si>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</si>
  <si>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</si>
  <si>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</si>
  <si>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</si>
  <si>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</si>
  <si>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</si>
  <si>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</si>
  <si>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</si>
  <si>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</si>
  <si>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</si>
  <si>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</si>
  <si>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</si>
  <si>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</si>
  <si>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</si>
  <si>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</si>
  <si>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</si>
  <si>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</si>
  <si>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</si>
  <si>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</si>
  <si>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</si>
  <si>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</si>
  <si>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</si>
  <si>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</si>
  <si>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</si>
  <si>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</si>
  <si>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</si>
  <si>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</si>
  <si>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</si>
  <si>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</si>
  <si>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</si>
  <si>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</si>
  <si>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</si>
  <si>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</si>
  <si>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</si>
  <si>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</si>
  <si>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</si>
  <si>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</si>
  <si>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</si>
  <si>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</si>
  <si>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</si>
  <si>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</si>
  <si>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</si>
  <si>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</si>
  <si>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</si>
  <si>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</si>
  <si>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</si>
  <si>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</si>
  <si>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</si>
  <si>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</si>
  <si>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</si>
  <si>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</si>
  <si>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</si>
  <si>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</si>
  <si>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</si>
  <si>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</si>
  <si>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</si>
  <si>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</si>
  <si>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</si>
  <si>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</si>
  <si>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</si>
  <si>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</si>
  <si>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</si>
  <si>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</si>
  <si>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</si>
  <si>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</si>
  <si>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</si>
  <si>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</si>
  <si>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</si>
  <si>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</si>
  <si>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</si>
  <si>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</si>
  <si>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</si>
  <si>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</si>
  <si>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</si>
  <si>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</si>
  <si>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</si>
  <si>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</si>
  <si>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</si>
  <si>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</si>
  <si>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</si>
  <si>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</si>
  <si>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</si>
  <si>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</si>
  <si>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</si>
  <si>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</si>
  <si>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</si>
  <si>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</si>
  <si>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</si>
  <si>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</si>
  <si>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</si>
  <si>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</si>
  <si>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</si>
  <si>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</si>
  <si>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</si>
  <si>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</si>
  <si>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</si>
  <si>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</si>
  <si>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</si>
  <si>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</si>
  <si>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</si>
  <si>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</si>
  <si>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</si>
  <si>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</si>
  <si>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</si>
  <si>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</si>
  <si>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</si>
  <si>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</si>
  <si>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</si>
  <si>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</si>
  <si>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</si>
  <si>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</si>
  <si>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</si>
  <si>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</si>
  <si>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</si>
  <si>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</si>
  <si>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</si>
  <si>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</si>
  <si>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</si>
  <si>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</si>
  <si>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</si>
  <si>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</si>
  <si>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</si>
  <si>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</si>
  <si>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</si>
  <si>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</si>
  <si>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</si>
  <si>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</si>
  <si>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</si>
  <si>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</si>
  <si>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</si>
  <si>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</si>
  <si>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</si>
  <si>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</si>
  <si>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</si>
  <si>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</si>
  <si>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</si>
  <si>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</si>
  <si>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</si>
  <si>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</si>
  <si>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</si>
  <si>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</si>
  <si>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</si>
  <si>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</si>
  <si>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</si>
  <si>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</si>
  <si>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</si>
  <si>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</si>
  <si>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</si>
  <si>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</si>
  <si>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</si>
  <si>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</si>
  <si>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</si>
  <si>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</si>
  <si>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</si>
  <si>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</si>
  <si>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</si>
  <si>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</si>
  <si>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</si>
  <si>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</si>
  <si>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</si>
  <si>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</si>
  <si>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</si>
  <si>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</si>
  <si>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</si>
  <si>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</si>
  <si>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</si>
  <si>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</si>
  <si>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</si>
  <si>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</si>
  <si>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</si>
  <si>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</si>
  <si>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</si>
  <si>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</si>
  <si>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</si>
  <si>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</si>
  <si>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</si>
  <si>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</si>
  <si>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</si>
  <si>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</si>
  <si>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</si>
  <si>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</si>
  <si>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</si>
  <si>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</si>
  <si>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</si>
  <si>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</si>
  <si>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</si>
  <si>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</si>
  <si>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</si>
  <si>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</si>
  <si>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</si>
  <si>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</si>
  <si>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</si>
  <si>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</si>
  <si>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</si>
  <si>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</si>
  <si>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</si>
  <si>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</si>
  <si>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</si>
  <si>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</si>
  <si>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</si>
  <si>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</si>
  <si>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</si>
  <si>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</si>
  <si>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</si>
  <si>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</si>
  <si>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</si>
  <si>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</si>
  <si>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</si>
  <si>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</si>
  <si>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</si>
  <si>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</si>
  <si>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</si>
  <si>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</si>
  <si>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</si>
  <si>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</si>
  <si>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</si>
  <si>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</si>
  <si>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</si>
  <si>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</si>
  <si>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</si>
  <si>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</si>
  <si>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</si>
  <si>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</si>
  <si>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</si>
  <si>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</si>
  <si>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</si>
  <si>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</si>
  <si>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</si>
  <si>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</si>
  <si>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</si>
  <si>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</si>
  <si>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</si>
  <si>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</si>
  <si>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</si>
  <si>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</si>
  <si>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</si>
  <si>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</si>
  <si>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</si>
  <si>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</si>
  <si>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</si>
  <si>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</si>
  <si>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</si>
  <si>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</si>
  <si>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</si>
  <si>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</si>
  <si>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</si>
  <si>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</si>
  <si>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</si>
  <si>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</si>
  <si>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</si>
  <si>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</si>
  <si>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</si>
  <si>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</si>
  <si>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</si>
  <si>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</si>
  <si>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</si>
  <si>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</si>
  <si>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</si>
  <si>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</si>
  <si>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</si>
  <si>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</si>
  <si>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</si>
  <si>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</si>
  <si>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</si>
  <si>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</si>
  <si>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</si>
  <si>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</si>
  <si>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</si>
  <si>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</si>
  <si>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</si>
  <si>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</si>
  <si>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</si>
  <si>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</si>
  <si>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</si>
  <si>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</si>
  <si>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</si>
  <si>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</si>
  <si>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</si>
  <si>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</si>
  <si>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</si>
  <si>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</si>
  <si>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</si>
  <si>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</si>
  <si>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</si>
  <si>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</si>
  <si>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</si>
  <si>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</si>
  <si>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</si>
  <si>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</si>
  <si>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</si>
  <si>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</si>
  <si>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</si>
  <si>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</si>
  <si>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</si>
  <si>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</si>
  <si>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</si>
  <si>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</si>
  <si>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</si>
  <si>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</si>
  <si>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</si>
  <si>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</si>
  <si>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</si>
  <si>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</si>
  <si>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</si>
  <si>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</si>
  <si>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</si>
  <si>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</si>
  <si>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</si>
  <si>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</si>
  <si>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</si>
  <si>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</si>
  <si>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</si>
  <si>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</si>
  <si>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</si>
  <si>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</si>
  <si>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</si>
  <si>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</si>
  <si>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</si>
  <si>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</si>
  <si>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</si>
  <si>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</si>
  <si>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</si>
  <si>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</si>
  <si>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</si>
  <si>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</si>
  <si>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</si>
  <si>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</si>
  <si>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</si>
  <si>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</si>
  <si>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</si>
  <si>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</si>
  <si>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</si>
  <si>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</si>
  <si>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</si>
  <si>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</si>
  <si>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</si>
  <si>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</si>
  <si>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</si>
  <si>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</si>
  <si>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</si>
  <si>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</si>
  <si>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</si>
  <si>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</si>
  <si>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</si>
  <si>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</si>
  <si>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</si>
  <si>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</si>
  <si>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</si>
  <si>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</si>
  <si>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</si>
  <si>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</si>
  <si>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</si>
  <si>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</si>
  <si>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</si>
  <si>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</si>
  <si>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</si>
  <si>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</si>
  <si>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</si>
  <si>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</si>
  <si>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</si>
  <si>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</si>
  <si>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</si>
  <si>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</si>
  <si>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</si>
  <si>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</si>
  <si>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</si>
  <si>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</si>
  <si>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</si>
  <si>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</si>
  <si>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</si>
  <si>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</si>
  <si>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</si>
  <si>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</si>
  <si>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</si>
  <si>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</si>
  <si>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</si>
  <si>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</si>
  <si>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</si>
  <si>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</si>
  <si>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</si>
  <si>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</si>
  <si>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</si>
  <si>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</si>
  <si>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</si>
  <si>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</si>
  <si>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</si>
  <si>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</si>
  <si>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</si>
  <si>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</si>
  <si>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</si>
  <si>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</si>
  <si>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</si>
  <si>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</si>
  <si>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</si>
  <si>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</si>
  <si>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</si>
  <si>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</si>
  <si>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</si>
  <si>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</si>
  <si>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</si>
  <si>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</si>
  <si>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</si>
  <si>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</si>
  <si>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</si>
  <si>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</si>
  <si>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</si>
  <si>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</si>
  <si>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</si>
  <si>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</si>
  <si>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</si>
  <si>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</si>
  <si>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</si>
  <si>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</si>
  <si>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</si>
  <si>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</si>
  <si>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</si>
  <si>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</si>
  <si>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</si>
  <si>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</si>
  <si>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</si>
  <si>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</si>
  <si>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</si>
  <si>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</si>
  <si>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</si>
  <si>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</si>
  <si>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</si>
  <si>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</si>
  <si>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</si>
  <si>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</si>
  <si>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</si>
  <si>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</si>
  <si>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</si>
  <si>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</si>
  <si>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</si>
  <si>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</si>
  <si>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</si>
  <si>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</si>
  <si>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</si>
  <si>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</si>
  <si>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</si>
  <si>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</si>
  <si>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</si>
  <si>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</si>
  <si>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</si>
  <si>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</si>
  <si>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</si>
  <si>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</si>
  <si>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</si>
  <si>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</si>
  <si>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</si>
  <si>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</si>
  <si>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</si>
  <si>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</si>
  <si>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</si>
  <si>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</si>
  <si>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</si>
  <si>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</si>
  <si>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</si>
  <si>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</si>
  <si>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</si>
  <si>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</si>
  <si>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</si>
  <si>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</si>
  <si>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</si>
  <si>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</si>
  <si>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</si>
  <si>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</si>
  <si>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</si>
  <si>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</si>
  <si>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</si>
  <si>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</si>
  <si>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</si>
  <si>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</si>
  <si>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</si>
  <si>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</si>
  <si>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</si>
  <si>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</si>
  <si>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</si>
  <si>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</si>
  <si>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</si>
  <si>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</si>
  <si>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</si>
  <si>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</si>
  <si>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</si>
  <si>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</si>
  <si>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</si>
  <si>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</si>
  <si>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</si>
  <si>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</si>
  <si>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</si>
  <si>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</si>
  <si>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</si>
  <si>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</si>
  <si>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</si>
  <si>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</si>
  <si>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</si>
  <si>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</si>
  <si>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</si>
  <si>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</si>
  <si>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</si>
  <si>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</si>
  <si>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</si>
  <si>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</si>
  <si>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</si>
  <si>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</si>
  <si>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</si>
  <si>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</si>
  <si>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</si>
  <si>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</si>
  <si>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</si>
  <si>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</si>
  <si>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</si>
  <si>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</si>
  <si>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</si>
  <si>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</si>
  <si>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</si>
  <si>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</si>
  <si>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</si>
  <si>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</si>
  <si>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</si>
  <si>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</si>
  <si>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</si>
  <si>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</si>
  <si>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</si>
  <si>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</si>
  <si>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</si>
  <si>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</si>
  <si>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</si>
  <si>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</si>
  <si>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</si>
  <si>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</si>
  <si>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</si>
  <si>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</si>
  <si>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</si>
  <si>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</si>
  <si>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</si>
  <si>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</si>
  <si>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</si>
  <si>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</si>
  <si>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</si>
  <si>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</si>
  <si>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</si>
  <si>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</si>
  <si>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</si>
  <si>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</si>
  <si>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</si>
  <si>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</si>
  <si>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</si>
  <si>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</si>
  <si>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</si>
  <si>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</si>
  <si>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</si>
  <si>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</si>
  <si>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</si>
  <si>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</si>
  <si>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</si>
  <si>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</si>
  <si>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</si>
  <si>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</si>
  <si>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</si>
  <si>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</si>
  <si>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</si>
  <si>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</si>
  <si>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</si>
  <si>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</si>
  <si>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</si>
  <si>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</si>
  <si>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</si>
  <si>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</si>
  <si>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</si>
  <si>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</si>
  <si>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</si>
  <si>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</si>
  <si>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</si>
  <si>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</si>
  <si>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</si>
  <si>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</si>
  <si>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</si>
  <si>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</si>
  <si>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</si>
  <si>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</si>
  <si>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</si>
  <si>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</si>
  <si>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</si>
  <si>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</si>
  <si>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</si>
  <si>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</si>
  <si>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</si>
  <si>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</si>
  <si>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</si>
  <si>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</si>
  <si>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</si>
  <si>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</si>
  <si>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</si>
  <si>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</si>
  <si>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</si>
  <si>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</si>
  <si>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</si>
  <si>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</si>
  <si>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</si>
  <si>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</si>
  <si>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</si>
  <si>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</si>
  <si>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</si>
  <si>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</si>
  <si>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</si>
  <si>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</si>
  <si>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</si>
  <si>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</si>
  <si>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</si>
  <si>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</si>
  <si>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</si>
  <si>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</si>
  <si>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</si>
  <si>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</si>
  <si>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</si>
  <si>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</si>
  <si>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</si>
  <si>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</si>
  <si>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</si>
  <si>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</si>
  <si>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</si>
  <si>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</si>
  <si>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</si>
  <si>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</si>
  <si>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</si>
  <si>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</si>
  <si>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</si>
  <si>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</si>
  <si>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</si>
  <si>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</si>
  <si>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</si>
  <si>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</si>
  <si>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</si>
  <si>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</si>
  <si>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</si>
  <si>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</si>
  <si>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</si>
  <si>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</si>
  <si>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</si>
  <si>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</si>
  <si>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</si>
  <si>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</si>
  <si>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</si>
  <si>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</si>
  <si>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</si>
  <si>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</si>
  <si>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</si>
  <si>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</si>
  <si>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</si>
  <si>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</si>
  <si>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</si>
  <si>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</si>
  <si>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</si>
  <si>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</si>
  <si>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</si>
  <si>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</si>
  <si>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</si>
  <si>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</si>
  <si>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</si>
  <si>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</si>
  <si>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</si>
  <si>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</si>
  <si>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</si>
  <si>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</si>
  <si>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</si>
  <si>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</si>
  <si>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</si>
  <si>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</si>
  <si>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</si>
  <si>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</si>
  <si>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</si>
  <si>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</si>
  <si>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</si>
  <si>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</si>
  <si>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</si>
  <si>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</si>
  <si>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</si>
  <si>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</si>
  <si>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</si>
  <si>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</si>
  <si>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</si>
  <si>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</si>
  <si>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</si>
  <si>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</si>
  <si>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</si>
  <si>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</si>
  <si>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</si>
  <si>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</si>
  <si>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</si>
  <si>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</si>
  <si>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</si>
  <si>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</si>
  <si>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</si>
  <si>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</si>
  <si>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</si>
  <si>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</si>
  <si>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</si>
  <si>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</si>
  <si>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</si>
  <si>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</si>
  <si>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</si>
  <si>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</si>
  <si>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</si>
  <si>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</si>
  <si>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</si>
  <si>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</si>
  <si>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</si>
  <si>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</si>
  <si>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</si>
  <si>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</si>
  <si>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</si>
  <si>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</si>
  <si>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</si>
  <si>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</si>
  <si>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</si>
  <si>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</si>
  <si>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</si>
  <si>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</si>
  <si>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</si>
  <si>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</si>
  <si>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</si>
  <si>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</si>
  <si>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</si>
  <si>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</si>
  <si>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</si>
  <si>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</si>
  <si>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</si>
  <si>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</si>
  <si>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</si>
  <si>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</si>
  <si>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</si>
  <si>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</si>
  <si>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</si>
  <si>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</si>
  <si>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</si>
  <si>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</si>
  <si>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</si>
  <si>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</si>
  <si>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</si>
  <si>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</si>
  <si>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</si>
  <si>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</si>
  <si>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</si>
  <si>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</si>
  <si>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</si>
  <si>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</si>
  <si>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</si>
  <si>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</si>
  <si>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</si>
  <si>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</si>
  <si>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</si>
  <si>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</si>
  <si>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</si>
  <si>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</si>
  <si>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</si>
  <si>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</si>
  <si>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</si>
  <si>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</si>
  <si>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</si>
  <si>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</si>
  <si>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</si>
  <si>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</si>
  <si>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</si>
  <si>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</si>
  <si>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</si>
  <si>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</si>
  <si>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</si>
  <si>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</si>
  <si>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</si>
  <si>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</si>
  <si>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</si>
  <si>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</si>
  <si>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</si>
  <si>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</si>
  <si>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</si>
  <si>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</si>
  <si>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</si>
  <si>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</si>
  <si>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</si>
  <si>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</si>
  <si>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</si>
  <si>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</si>
  <si>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</si>
  <si>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</si>
  <si>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</si>
  <si>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</si>
  <si>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</si>
  <si>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</si>
  <si>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</si>
  <si>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</si>
  <si>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</si>
  <si>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</si>
  <si>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</si>
  <si>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</si>
  <si>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</si>
  <si>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</si>
  <si>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</si>
  <si>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</si>
  <si>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</si>
  <si>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</si>
  <si>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</si>
  <si>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</si>
  <si>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</si>
  <si>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</si>
  <si>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</si>
  <si>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</si>
  <si>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</si>
  <si>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</si>
  <si>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</si>
  <si>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</si>
  <si>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</si>
  <si>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</si>
  <si>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</si>
  <si>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</si>
  <si>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</si>
  <si>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</si>
  <si>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</si>
  <si>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</si>
  <si>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</si>
  <si>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</si>
  <si>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</si>
  <si>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</si>
  <si>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</si>
  <si>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</si>
  <si>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</si>
  <si>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</si>
  <si>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</si>
  <si>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</si>
  <si>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</si>
  <si>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</si>
  <si>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</si>
  <si>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</si>
  <si>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</si>
  <si>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</si>
  <si>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</si>
  <si>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</si>
  <si>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</si>
  <si>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</si>
  <si>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</si>
  <si>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</si>
  <si>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</si>
  <si>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</si>
  <si>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</si>
  <si>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</si>
  <si>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</si>
  <si>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</si>
  <si>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</si>
  <si>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</si>
  <si>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</si>
  <si>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</si>
  <si>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</si>
  <si>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</si>
  <si>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</si>
  <si>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</si>
  <si>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</si>
  <si>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</si>
  <si>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</si>
  <si>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</si>
  <si>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</si>
  <si>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</si>
  <si>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</si>
  <si>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</si>
  <si>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</si>
  <si>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</si>
  <si>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</si>
  <si>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</si>
  <si>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</si>
  <si>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</si>
  <si>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</si>
  <si>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</si>
  <si>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</si>
  <si>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</si>
  <si>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</si>
  <si>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</si>
  <si>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</si>
  <si>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</si>
  <si>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</si>
  <si>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</si>
  <si>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</si>
  <si>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</si>
  <si>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</si>
  <si>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</si>
  <si>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</si>
  <si>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</si>
  <si>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</si>
  <si>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</si>
  <si>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</si>
  <si>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</si>
  <si>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</si>
  <si>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</si>
  <si>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</si>
  <si>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</si>
  <si>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</si>
  <si>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</si>
  <si>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</si>
  <si>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</si>
  <si>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</si>
  <si>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</si>
  <si>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</si>
  <si>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</si>
  <si>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</si>
  <si>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</si>
  <si>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</si>
  <si>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</si>
  <si>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</si>
  <si>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</si>
  <si>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</si>
  <si>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</si>
  <si>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</si>
  <si>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</si>
  <si>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</si>
  <si>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</si>
  <si>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</si>
  <si>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</si>
  <si>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</si>
  <si>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</si>
  <si>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</si>
  <si>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</si>
  <si>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</si>
  <si>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</si>
  <si>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</si>
  <si>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</si>
  <si>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</si>
  <si>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</si>
  <si>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</si>
  <si>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</si>
  <si>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</si>
  <si>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</si>
  <si>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</si>
  <si>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</si>
  <si>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</si>
  <si>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</si>
  <si>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</si>
  <si>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</si>
  <si>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</si>
  <si>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</si>
  <si>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</si>
  <si>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</si>
  <si>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</si>
  <si>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</si>
  <si>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</si>
  <si>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</si>
  <si>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</si>
  <si>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</si>
  <si>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</si>
  <si>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</si>
  <si>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</si>
  <si>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</si>
  <si>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</si>
  <si>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</si>
  <si>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</si>
  <si>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</si>
  <si>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</si>
  <si>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</si>
  <si>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</si>
  <si>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</si>
  <si>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</si>
  <si>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</si>
  <si>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</si>
  <si>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</si>
  <si>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</si>
  <si>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</si>
  <si>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</si>
  <si>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</si>
  <si>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</si>
  <si>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</si>
  <si>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</si>
  <si>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</si>
  <si>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</si>
  <si>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</si>
  <si>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</si>
  <si>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</si>
  <si>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</si>
  <si>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</si>
  <si>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</si>
  <si>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</si>
  <si>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</si>
  <si>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</si>
  <si>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</si>
  <si>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</si>
  <si>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</si>
  <si>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</si>
  <si>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</si>
  <si>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</si>
  <si>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</si>
  <si>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</si>
  <si>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</si>
  <si>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</si>
  <si>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</si>
  <si>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</si>
  <si>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</si>
  <si>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</si>
  <si>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</si>
  <si>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</si>
  <si>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</si>
  <si>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</si>
  <si>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</si>
  <si>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</si>
  <si>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</si>
  <si>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</si>
  <si>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</si>
  <si>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</si>
  <si>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</si>
  <si>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</si>
  <si>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</si>
  <si>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</si>
  <si>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</si>
  <si>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</si>
  <si>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</si>
  <si>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</si>
  <si>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</si>
  <si>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</si>
  <si>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</si>
  <si>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</si>
  <si>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</si>
  <si>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</si>
  <si>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</si>
  <si>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</si>
  <si>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</si>
  <si>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</si>
  <si>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</si>
  <si>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</si>
  <si>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</si>
  <si>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</si>
  <si>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</si>
  <si>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</si>
  <si>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</si>
  <si>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</si>
  <si>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</si>
  <si>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</si>
  <si>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</si>
  <si>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</si>
  <si>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</si>
  <si>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</si>
  <si>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</si>
  <si>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</si>
  <si>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</si>
  <si>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</si>
  <si>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</si>
  <si>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</si>
  <si>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</si>
  <si>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</si>
  <si>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</si>
  <si>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</si>
  <si>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</si>
  <si>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</si>
  <si>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</si>
  <si>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</si>
  <si>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</si>
  <si>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</si>
  <si>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</si>
  <si>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</si>
  <si>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</si>
  <si>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</si>
  <si>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</si>
  <si>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</si>
  <si>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</si>
  <si>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</si>
  <si>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</si>
  <si>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</si>
  <si>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</si>
  <si>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</si>
  <si>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</si>
  <si>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</si>
  <si>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</si>
  <si>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</si>
  <si>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</si>
  <si>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</si>
  <si>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</si>
  <si>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</si>
  <si>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</si>
  <si>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</si>
  <si>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</si>
  <si>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</si>
  <si>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</si>
  <si>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</si>
  <si>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</si>
  <si>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</si>
  <si>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</si>
  <si>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</si>
  <si>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</si>
  <si>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</si>
  <si>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</si>
  <si>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</si>
  <si>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</si>
  <si>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</si>
  <si>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</si>
  <si>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</si>
  <si>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</si>
  <si>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</si>
  <si>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</si>
  <si>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</si>
  <si>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</si>
  <si>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</si>
  <si>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</si>
  <si>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</si>
  <si>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</si>
  <si>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</si>
  <si>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</si>
  <si>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</si>
  <si>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</si>
  <si>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</si>
  <si>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</si>
  <si>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</si>
  <si>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</si>
  <si>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</si>
  <si>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</si>
  <si>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</si>
  <si>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</si>
  <si>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</si>
  <si>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</si>
  <si>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</si>
  <si>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</si>
  <si>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</si>
  <si>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</si>
  <si>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</si>
  <si>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</si>
  <si>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</si>
  <si>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</si>
  <si>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</si>
  <si>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</si>
  <si>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</si>
  <si>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</si>
  <si>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</si>
  <si>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</si>
  <si>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</si>
  <si>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</si>
  <si>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</si>
  <si>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</si>
  <si>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</si>
  <si>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</si>
  <si>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</si>
  <si>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</si>
  <si>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</si>
  <si>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</si>
  <si>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</si>
  <si>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</si>
  <si>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</si>
  <si>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</si>
  <si>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</si>
  <si>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</si>
  <si>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</si>
  <si>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</si>
  <si>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</si>
  <si>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</si>
  <si>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</si>
  <si>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</si>
  <si>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</si>
  <si>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</si>
  <si>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</si>
  <si>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</si>
  <si>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</si>
  <si>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</si>
  <si>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</si>
  <si>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</si>
  <si>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</si>
  <si>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</si>
  <si>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</si>
  <si>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</si>
  <si>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</si>
  <si>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</si>
  <si>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</si>
  <si>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</si>
  <si>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</si>
  <si>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</si>
  <si>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</si>
  <si>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</si>
  <si>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</si>
  <si>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</si>
  <si>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</si>
  <si>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</si>
  <si>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</si>
  <si>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</si>
  <si>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</si>
  <si>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</si>
  <si>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</si>
  <si>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</si>
  <si>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</si>
  <si>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</si>
  <si>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</si>
  <si>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</si>
  <si>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</si>
  <si>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</si>
  <si>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</si>
  <si>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</si>
  <si>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</si>
  <si>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</si>
  <si>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</si>
  <si>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</si>
  <si>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</si>
  <si>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</si>
  <si>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</si>
  <si>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</si>
  <si>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</si>
  <si>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</si>
  <si>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</si>
  <si>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</si>
  <si>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</si>
  <si>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</si>
  <si>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</si>
  <si>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</si>
  <si>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</si>
  <si>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</si>
  <si>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</si>
  <si>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</si>
  <si>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</si>
  <si>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</si>
  <si>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</si>
  <si>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</si>
  <si>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</si>
  <si>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</si>
  <si>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</si>
  <si>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</si>
  <si>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</si>
  <si>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</si>
  <si>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</si>
  <si>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</si>
  <si>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</si>
  <si>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</si>
  <si>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</si>
  <si>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</si>
  <si>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</si>
  <si>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</si>
  <si>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</si>
  <si>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</si>
  <si>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</si>
  <si>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</si>
  <si>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</si>
  <si>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</si>
  <si>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</si>
  <si>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</si>
  <si>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</si>
  <si>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</si>
  <si>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</si>
  <si>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</si>
  <si>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</si>
  <si>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</si>
  <si>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</si>
  <si>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</si>
  <si>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</si>
  <si>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</si>
  <si>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</si>
  <si>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</si>
  <si>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</si>
  <si>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</si>
  <si>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</si>
  <si>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</si>
  <si>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</si>
  <si>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</si>
  <si>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</si>
  <si>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</si>
  <si>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</si>
  <si>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</si>
  <si>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</si>
  <si>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</si>
  <si>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</si>
  <si>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</si>
  <si>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</si>
  <si>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</si>
  <si>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</si>
  <si>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</si>
  <si>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</si>
  <si>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</si>
  <si>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</si>
  <si>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</si>
  <si>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</si>
  <si>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</si>
  <si>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</si>
  <si>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</si>
  <si>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</si>
  <si>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</si>
  <si>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</si>
  <si>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</si>
  <si>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</si>
  <si>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</si>
  <si>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</si>
  <si>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</si>
  <si>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</si>
  <si>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</si>
  <si>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</si>
  <si>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</si>
  <si>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</si>
  <si>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</si>
  <si>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</si>
  <si>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</si>
  <si>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</si>
  <si>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</si>
  <si>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</si>
  <si>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</si>
  <si>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</si>
  <si>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</si>
  <si>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</si>
  <si>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</si>
  <si>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</si>
  <si>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</si>
  <si>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</si>
  <si>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</si>
  <si>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</si>
  <si>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</si>
  <si>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</si>
  <si>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</si>
  <si>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</si>
  <si>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</si>
  <si>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</si>
  <si>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</si>
  <si>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</si>
  <si>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</si>
  <si>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</si>
  <si>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</si>
  <si>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</si>
  <si>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</si>
  <si>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</si>
  <si>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</si>
  <si>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</si>
  <si>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</si>
  <si>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</si>
  <si>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</si>
  <si>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</si>
  <si>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</si>
  <si>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</si>
  <si>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</si>
  <si>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</si>
  <si>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</si>
  <si>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</si>
  <si>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</si>
  <si>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</si>
  <si>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</si>
  <si>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</si>
  <si>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</si>
  <si>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</si>
  <si>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</si>
  <si>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</si>
  <si>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</si>
  <si>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</si>
  <si>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</si>
  <si>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</si>
  <si>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</si>
  <si>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</si>
  <si>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</si>
  <si>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</si>
  <si>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</si>
  <si>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</si>
  <si>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</si>
  <si>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</si>
  <si>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</si>
  <si>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</si>
  <si>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</si>
  <si>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</si>
  <si>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</si>
  <si>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</si>
  <si>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</si>
  <si>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</si>
  <si>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</si>
  <si>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</si>
  <si>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</si>
  <si>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</si>
  <si>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</si>
  <si>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</si>
  <si>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</si>
  <si>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</si>
  <si>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</si>
  <si>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</si>
  <si>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</si>
  <si>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</si>
  <si>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</si>
  <si>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</si>
  <si>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</si>
  <si>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</si>
  <si>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</si>
  <si>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</si>
  <si>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</si>
  <si>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</si>
  <si>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</si>
  <si>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</si>
  <si>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</si>
  <si>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</si>
  <si>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</si>
  <si>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</si>
  <si>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</si>
  <si>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</si>
  <si>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</si>
  <si>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</si>
  <si>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</si>
  <si>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</si>
  <si>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</si>
  <si>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</si>
  <si>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</si>
  <si>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</si>
  <si>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</si>
  <si>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</si>
  <si>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</si>
  <si>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</si>
  <si>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</si>
  <si>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</si>
  <si>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</si>
  <si>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</si>
  <si>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</si>
  <si>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</si>
  <si>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</si>
  <si>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</si>
  <si>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</si>
  <si>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</si>
  <si>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</si>
  <si>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</si>
  <si>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</si>
  <si>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</si>
  <si>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</si>
  <si>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</si>
  <si>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</si>
  <si>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</si>
  <si>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</si>
  <si>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</si>
  <si>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</si>
  <si>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</si>
  <si>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</si>
  <si>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</si>
  <si>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</si>
  <si>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</si>
  <si>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</si>
  <si>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</si>
  <si>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</si>
  <si>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</si>
  <si>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</si>
  <si>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</si>
  <si>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</si>
  <si>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</si>
  <si>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</si>
  <si>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</si>
  <si>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</si>
  <si>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</si>
  <si>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</si>
  <si>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</si>
  <si>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</si>
  <si>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</si>
  <si>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</si>
  <si>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</si>
  <si>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</si>
  <si>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</si>
  <si>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</si>
  <si>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</si>
  <si>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</si>
  <si>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</si>
  <si>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</si>
  <si>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</si>
  <si>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</si>
  <si>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</si>
  <si>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</si>
  <si>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</si>
  <si>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</si>
  <si>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</si>
  <si>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</si>
  <si>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</si>
  <si>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</si>
  <si>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</si>
  <si>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</si>
  <si>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</si>
  <si>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</si>
  <si>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</si>
  <si>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</si>
  <si>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</si>
  <si>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</si>
  <si>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</si>
  <si>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</si>
  <si>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</si>
  <si>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</si>
  <si>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</si>
  <si>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</si>
  <si>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</si>
  <si>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</si>
  <si>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</si>
  <si>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</si>
  <si>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</si>
  <si>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</si>
  <si>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</si>
  <si>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</si>
  <si>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</si>
  <si>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</si>
  <si>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</si>
  <si>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</si>
  <si>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</si>
  <si>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</si>
  <si>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</si>
  <si>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</si>
  <si>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</si>
  <si>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</si>
  <si>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</si>
  <si>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</si>
  <si>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</si>
  <si>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</si>
  <si>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</si>
  <si>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</si>
  <si>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</si>
  <si>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</si>
  <si>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</si>
  <si>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</si>
  <si>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</si>
  <si>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</si>
  <si>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</si>
  <si>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</si>
  <si>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</si>
  <si>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</si>
  <si>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</si>
  <si>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</si>
  <si>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</si>
  <si>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</si>
  <si>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</si>
  <si>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</si>
  <si>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</si>
  <si>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</si>
  <si>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</si>
  <si>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</si>
  <si>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</si>
  <si>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</si>
  <si>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</si>
  <si>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</si>
  <si>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</si>
  <si>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</si>
  <si>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</si>
  <si>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</si>
  <si>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</si>
  <si>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</si>
  <si>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</si>
  <si>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</si>
  <si>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</si>
  <si>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</si>
  <si>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</si>
  <si>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</si>
  <si>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</si>
  <si>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</si>
  <si>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</si>
  <si>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</si>
  <si>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</si>
  <si>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</si>
  <si>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</si>
  <si>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</si>
  <si>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</si>
  <si>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</si>
  <si>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</si>
  <si>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</si>
  <si>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</si>
  <si>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</si>
  <si>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</si>
  <si>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</si>
  <si>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</si>
  <si>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</si>
  <si>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</si>
  <si>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</si>
  <si>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</si>
  <si>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</si>
  <si>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</si>
  <si>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</si>
  <si>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</si>
  <si>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</si>
  <si>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</si>
  <si>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</si>
  <si>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</si>
  <si>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</si>
  <si>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</si>
  <si>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</si>
  <si>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</si>
  <si>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</si>
  <si>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</si>
  <si>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</si>
  <si>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</si>
  <si>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</si>
  <si>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</si>
  <si>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</si>
  <si>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</si>
  <si>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</si>
  <si>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</si>
  <si>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</si>
  <si>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</si>
  <si>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</si>
  <si>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</si>
  <si>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</si>
  <si>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</si>
  <si>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</si>
  <si>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</si>
  <si>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</si>
  <si>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</si>
  <si>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</si>
  <si>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</si>
  <si>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</si>
  <si>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</si>
  <si>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</si>
  <si>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</si>
  <si>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</si>
  <si>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</si>
  <si>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</si>
  <si>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</si>
  <si>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</si>
  <si>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</si>
  <si>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</si>
  <si>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</si>
  <si>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</si>
  <si>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</si>
  <si>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</si>
  <si>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</si>
  <si>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</si>
  <si>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</si>
  <si>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</si>
  <si>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</si>
  <si>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</si>
  <si>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</si>
  <si>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</si>
  <si>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</si>
  <si>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</si>
  <si>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</si>
  <si>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</si>
  <si>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</si>
  <si>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</si>
  <si>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</si>
  <si>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</si>
  <si>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</si>
  <si>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</si>
  <si>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</si>
  <si>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</si>
  <si>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</si>
  <si>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</si>
  <si>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</si>
  <si>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</si>
  <si>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</si>
  <si>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</si>
  <si>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</si>
  <si>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</si>
  <si>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</si>
  <si>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</si>
  <si>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</si>
  <si>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</si>
  <si>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</si>
  <si>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</si>
  <si>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</si>
  <si>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</si>
  <si>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</si>
  <si>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</si>
  <si>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</si>
  <si>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</si>
  <si>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</si>
  <si>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</si>
  <si>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</si>
  <si>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</si>
  <si>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</si>
  <si>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</si>
  <si>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</si>
  <si>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</si>
  <si>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</si>
  <si>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</si>
  <si>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</si>
  <si>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</si>
  <si>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</si>
  <si>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</si>
  <si>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</si>
  <si>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</si>
  <si>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</si>
  <si>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</si>
  <si>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</si>
  <si>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</si>
  <si>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</si>
  <si>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</si>
  <si>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</si>
  <si>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</si>
  <si>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</si>
  <si>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</si>
  <si>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</si>
  <si>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</si>
  <si>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</si>
  <si>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</si>
  <si>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</si>
  <si>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</si>
  <si>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</si>
  <si>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</si>
  <si>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</si>
  <si>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</si>
  <si>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</si>
  <si>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</si>
  <si>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</si>
  <si>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</si>
  <si>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</si>
  <si>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</si>
  <si>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</si>
  <si>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</si>
  <si>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</si>
  <si>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</si>
  <si>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</si>
  <si>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</si>
  <si>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</si>
  <si>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</si>
  <si>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</si>
  <si>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</si>
  <si>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</si>
  <si>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</si>
  <si>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</si>
  <si>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</si>
  <si>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</si>
  <si>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</si>
  <si>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</si>
  <si>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</si>
  <si>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</si>
  <si>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</si>
  <si>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</si>
  <si>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</si>
  <si>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</si>
  <si>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</si>
  <si>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</si>
  <si>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</si>
  <si>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</si>
  <si>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</si>
  <si>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</si>
  <si>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</si>
  <si>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</si>
  <si>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</si>
  <si>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</si>
  <si>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</si>
  <si>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</si>
  <si>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</si>
  <si>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</si>
  <si>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</si>
  <si>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</si>
  <si>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</si>
  <si>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</si>
  <si>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</si>
  <si>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</si>
  <si>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</si>
  <si>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</si>
  <si>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</si>
  <si>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</si>
  <si>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</si>
  <si>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</si>
  <si>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</si>
  <si>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</si>
  <si>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</si>
  <si>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</si>
  <si>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</si>
  <si>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</si>
  <si>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</si>
  <si>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</si>
  <si>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</si>
  <si>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</si>
  <si>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</si>
  <si>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</si>
  <si>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</si>
  <si>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</si>
  <si>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</si>
  <si>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</si>
  <si>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</si>
  <si>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</si>
  <si>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</si>
  <si>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</si>
  <si>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</si>
  <si>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</si>
  <si>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</si>
  <si>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</si>
  <si>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</si>
  <si>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</si>
  <si>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</si>
  <si>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</si>
  <si>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</si>
  <si>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</si>
  <si>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</si>
  <si>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</si>
  <si>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</si>
  <si>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</si>
  <si>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</si>
  <si>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</si>
  <si>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</si>
  <si>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</si>
  <si>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</si>
  <si>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</si>
  <si>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</si>
  <si>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</si>
  <si>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</si>
  <si>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</si>
  <si>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</si>
  <si>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</si>
  <si>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</si>
  <si>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</si>
  <si>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</si>
  <si>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</si>
  <si>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</si>
  <si>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</si>
  <si>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</si>
  <si>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</si>
  <si>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</si>
  <si>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</si>
  <si>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</si>
  <si>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</si>
  <si>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</si>
  <si>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</si>
  <si>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</si>
  <si>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</si>
  <si>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</si>
  <si>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</si>
  <si>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</si>
  <si>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</si>
  <si>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</si>
  <si>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</si>
  <si>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</si>
  <si>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</si>
  <si>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</si>
  <si>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</si>
  <si>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</si>
  <si>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</si>
  <si>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</si>
  <si>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</si>
  <si>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</si>
  <si>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</si>
  <si>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</si>
  <si>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</si>
  <si>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</si>
  <si>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</si>
  <si>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</si>
  <si>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</si>
  <si>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</si>
  <si>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</si>
  <si>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</si>
  <si>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</si>
  <si>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</si>
  <si>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</si>
  <si>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</si>
  <si>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</si>
  <si>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</si>
  <si>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</si>
  <si>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</si>
  <si>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</si>
  <si>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</si>
  <si>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</si>
  <si>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</si>
  <si>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</si>
  <si>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</si>
  <si>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</si>
  <si>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</si>
  <si>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</si>
  <si>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</si>
  <si>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</si>
  <si>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</si>
  <si>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</si>
  <si>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</si>
  <si>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</si>
  <si>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</si>
  <si>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</si>
  <si>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</si>
  <si>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</si>
  <si>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</si>
  <si>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</si>
  <si>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</si>
  <si>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</si>
  <si>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</si>
  <si>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</si>
  <si>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</si>
  <si>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</si>
  <si>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</si>
  <si>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</si>
  <si>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</si>
  <si>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</si>
  <si>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</si>
  <si>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</si>
  <si>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</si>
  <si>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</si>
  <si>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</si>
  <si>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</si>
  <si>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</si>
  <si>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</si>
  <si>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</si>
  <si>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</si>
  <si>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</si>
  <si>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</si>
  <si>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</si>
  <si>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</si>
  <si>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</si>
  <si>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</si>
  <si>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</si>
  <si>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</si>
  <si>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</si>
  <si>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</si>
  <si>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</si>
  <si>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</si>
  <si>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</si>
  <si>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</si>
  <si>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</si>
  <si>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</si>
  <si>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</si>
  <si>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</si>
  <si>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</si>
  <si>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</si>
  <si>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</si>
  <si>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</si>
  <si>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</si>
  <si>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</si>
  <si>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</si>
  <si>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</si>
  <si>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</si>
  <si>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</si>
  <si>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</si>
  <si>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</si>
  <si>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</si>
  <si>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</si>
  <si>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</si>
  <si>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</si>
  <si>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</si>
  <si>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</si>
  <si>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</si>
  <si>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</si>
  <si>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</si>
  <si>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</si>
  <si>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</si>
  <si>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</si>
  <si>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</si>
  <si>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</si>
  <si>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</si>
  <si>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</si>
  <si>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</si>
  <si>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</si>
  <si>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</si>
  <si>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</si>
  <si>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</si>
  <si>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</si>
  <si>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</si>
  <si>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</si>
  <si>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</si>
  <si>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</si>
  <si>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</si>
  <si>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</si>
  <si>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</si>
  <si>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</si>
  <si>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</si>
  <si>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</si>
  <si>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</si>
  <si>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</si>
  <si>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</si>
  <si>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</si>
  <si>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</si>
  <si>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</si>
  <si>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</si>
  <si>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</si>
  <si>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</si>
  <si>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</si>
  <si>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</si>
  <si>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</si>
  <si>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</si>
  <si>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</si>
  <si>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</si>
  <si>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</si>
  <si>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</si>
  <si>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</si>
  <si>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</si>
  <si>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</si>
  <si>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</si>
  <si>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</si>
  <si>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</si>
  <si>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</si>
  <si>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</si>
  <si>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</si>
  <si>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</si>
  <si>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</si>
  <si>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</si>
  <si>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</si>
  <si>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</si>
  <si>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</si>
  <si>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</si>
  <si>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</si>
  <si>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</si>
  <si>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</si>
  <si>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</si>
  <si>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</si>
  <si>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</si>
  <si>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</si>
  <si>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</si>
  <si>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</si>
  <si>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</si>
  <si>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</si>
  <si>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</si>
  <si>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</si>
  <si>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</si>
  <si>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</si>
  <si>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</si>
  <si>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</si>
  <si>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</si>
  <si>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</si>
  <si>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</si>
  <si>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</si>
  <si>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</si>
  <si>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</si>
  <si>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</si>
  <si>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</si>
  <si>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</si>
  <si>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</si>
  <si>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</si>
  <si>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</si>
  <si>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</si>
  <si>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</si>
  <si>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</si>
  <si>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</si>
  <si>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</si>
  <si>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</si>
  <si>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</si>
  <si>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</si>
  <si>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</si>
  <si>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</si>
  <si>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</si>
  <si>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</si>
  <si>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</si>
  <si>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</si>
  <si>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</si>
  <si>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</si>
  <si>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</si>
  <si>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</si>
  <si>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</si>
  <si>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</si>
  <si>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</si>
  <si>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</si>
  <si>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</si>
  <si>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</si>
  <si>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</si>
  <si>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</si>
  <si>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</si>
  <si>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</si>
  <si>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</si>
  <si>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</si>
  <si>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</si>
  <si>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</si>
  <si>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</si>
  <si>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</si>
  <si>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</si>
  <si>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</si>
  <si>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</si>
  <si>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</si>
  <si>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</si>
  <si>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</si>
  <si>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</si>
  <si>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</si>
  <si>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</si>
  <si>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</si>
  <si>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</si>
  <si>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</si>
  <si>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</si>
  <si>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</si>
  <si>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</si>
  <si>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</si>
  <si>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</si>
  <si>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</si>
  <si>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</si>
  <si>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</si>
  <si>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</si>
  <si>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</si>
  <si>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</si>
  <si>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</si>
  <si>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</si>
  <si>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</si>
  <si>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</si>
  <si>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</si>
  <si>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</si>
  <si>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</si>
  <si>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</si>
  <si>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</si>
  <si>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</si>
  <si>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</si>
  <si>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</si>
  <si>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</si>
  <si>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</si>
  <si>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</si>
  <si>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</si>
  <si>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</si>
  <si>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</si>
  <si>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</si>
  <si>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</si>
  <si>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</si>
  <si>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</si>
  <si>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</si>
  <si>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</si>
  <si>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</si>
  <si>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</si>
  <si>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</si>
  <si>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</si>
  <si>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</si>
  <si>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</si>
  <si>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</si>
  <si>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</si>
  <si>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</si>
  <si>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</si>
  <si>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</si>
  <si>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</si>
  <si>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</si>
  <si>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</si>
  <si>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</si>
  <si>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</si>
  <si>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</si>
  <si>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</si>
  <si>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</si>
  <si>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</si>
  <si>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</si>
  <si>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</si>
  <si>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</si>
  <si>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</si>
  <si>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</si>
  <si>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</si>
  <si>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</si>
  <si>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</si>
  <si>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</si>
  <si>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</si>
  <si>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</si>
  <si>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</si>
  <si>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</si>
  <si>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</si>
  <si>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</si>
  <si>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</si>
  <si>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</si>
  <si>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</si>
  <si>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</si>
  <si>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</si>
  <si>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</si>
  <si>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</si>
  <si>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</si>
  <si>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</si>
  <si>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</si>
  <si>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</si>
  <si>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</si>
  <si>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</si>
  <si>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</si>
  <si>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</si>
  <si>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</si>
  <si>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</si>
  <si>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</si>
  <si>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</si>
  <si>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</si>
  <si>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</si>
  <si>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</si>
  <si>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</si>
  <si>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</si>
  <si>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</si>
  <si>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</si>
  <si>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</si>
  <si>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</si>
  <si>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</si>
  <si>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</si>
  <si>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</si>
  <si>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</si>
  <si>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</si>
  <si>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</si>
  <si>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</si>
  <si>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</si>
  <si>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</si>
  <si>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</si>
  <si>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</si>
  <si>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</si>
  <si>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</si>
  <si>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</si>
  <si>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</si>
  <si>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</si>
  <si>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</si>
  <si>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</si>
  <si>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</si>
  <si>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</si>
  <si>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</si>
  <si>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</si>
  <si>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</si>
  <si>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</si>
  <si>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</si>
  <si>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</si>
  <si>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</si>
  <si>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</si>
  <si>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</si>
  <si>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</si>
  <si>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</si>
  <si>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</si>
  <si>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</si>
  <si>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</si>
  <si>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</si>
  <si>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</si>
  <si>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</si>
  <si>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</si>
  <si>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</si>
  <si>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</si>
  <si>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</si>
  <si>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</si>
  <si>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</si>
  <si>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</si>
  <si>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</si>
  <si>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</si>
  <si>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</si>
  <si>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</si>
  <si>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</si>
  <si>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</si>
  <si>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</si>
  <si>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</si>
  <si>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</si>
  <si>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</si>
  <si>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</si>
  <si>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</si>
  <si>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</si>
  <si>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</si>
  <si>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</si>
  <si>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</si>
  <si>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</si>
  <si>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</si>
  <si>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</si>
  <si>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</si>
  <si>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</si>
  <si>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</si>
  <si>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</si>
  <si>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</si>
  <si>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</si>
  <si>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</si>
  <si>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</si>
  <si>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</si>
  <si>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</si>
  <si>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</si>
  <si>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</si>
  <si>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</si>
  <si>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</si>
  <si>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</si>
  <si>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</si>
  <si>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</si>
  <si>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</si>
  <si>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</si>
  <si>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</si>
  <si>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</si>
  <si>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</si>
  <si>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</si>
  <si>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</si>
  <si>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</si>
  <si>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</si>
  <si>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</si>
  <si>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</si>
  <si>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</si>
  <si>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</si>
  <si>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</si>
  <si>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</si>
  <si>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</si>
  <si>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</si>
  <si>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</si>
  <si>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</si>
  <si>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</si>
  <si>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</si>
  <si>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</si>
  <si>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</si>
  <si>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</si>
  <si>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</si>
  <si>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</si>
  <si>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</si>
  <si>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</si>
  <si>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</si>
  <si>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</si>
  <si>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</si>
  <si>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</si>
  <si>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</si>
  <si>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</si>
  <si>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</si>
  <si>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</si>
  <si>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</si>
  <si>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</si>
  <si>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</si>
  <si>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</si>
  <si>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</si>
  <si>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</si>
  <si>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</si>
  <si>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</si>
  <si>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</si>
  <si>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</si>
  <si>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</si>
  <si>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</si>
  <si>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</si>
  <si>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</si>
  <si>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</si>
  <si>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</si>
  <si>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</si>
  <si>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</si>
  <si>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</si>
  <si>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</si>
  <si>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</si>
  <si>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</si>
  <si>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</si>
  <si>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</si>
  <si>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</si>
  <si>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</si>
  <si>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</si>
  <si>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</si>
  <si>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</si>
  <si>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</si>
  <si>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</si>
  <si>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</si>
  <si>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</si>
  <si>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</si>
  <si>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</si>
  <si>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</si>
  <si>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</si>
  <si>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</si>
  <si>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</si>
  <si>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</si>
  <si>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</si>
  <si>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</si>
  <si>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</si>
  <si>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</si>
  <si>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</si>
  <si>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</si>
  <si>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</si>
  <si>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</si>
  <si>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</si>
  <si>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</si>
  <si>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</si>
  <si>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</si>
  <si>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</si>
  <si>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</si>
  <si>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</si>
  <si>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</si>
  <si>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</si>
  <si>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</si>
  <si>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</si>
  <si>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</si>
  <si>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</si>
  <si>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</si>
  <si>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</si>
  <si>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</si>
  <si>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</si>
  <si>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</si>
  <si>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</si>
  <si>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</si>
  <si>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</si>
  <si>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</si>
  <si>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</si>
  <si>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</si>
  <si>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</si>
  <si>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</si>
  <si>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</si>
  <si>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</si>
  <si>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</si>
  <si>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</si>
  <si>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</si>
  <si>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</si>
  <si>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</si>
  <si>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</si>
  <si>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</si>
  <si>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</si>
  <si>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</si>
  <si>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</si>
  <si>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</si>
  <si>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</si>
  <si>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</si>
  <si>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</si>
  <si>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</si>
  <si>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</si>
  <si>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</si>
  <si>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</si>
  <si>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</si>
  <si>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</si>
  <si>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</si>
  <si>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</si>
  <si>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</si>
  <si>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</si>
  <si>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</si>
  <si>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</si>
  <si>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</si>
  <si>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</si>
  <si>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</si>
  <si>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</si>
  <si>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</si>
  <si>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</si>
  <si>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</si>
  <si>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</si>
  <si>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</si>
  <si>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</si>
  <si>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</si>
  <si>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</si>
  <si>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</si>
  <si>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</si>
  <si>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</si>
  <si>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</si>
  <si>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</si>
  <si>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</si>
  <si>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</si>
  <si>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</si>
  <si>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</si>
  <si>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</si>
  <si>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</si>
  <si>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</si>
  <si>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</si>
  <si>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</si>
  <si>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</si>
  <si>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</si>
  <si>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</si>
  <si>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</si>
  <si>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</si>
  <si>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</si>
  <si>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</si>
  <si>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</si>
  <si>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</si>
  <si>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</si>
  <si>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</si>
  <si>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</si>
  <si>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</si>
  <si>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</si>
  <si>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</si>
  <si>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</si>
  <si>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</si>
  <si>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</si>
  <si>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</si>
  <si>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</si>
  <si>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</si>
  <si>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</si>
  <si>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</si>
  <si>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</si>
  <si>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</si>
  <si>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</si>
  <si>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</si>
  <si>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</si>
  <si>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</si>
  <si>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</si>
  <si>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</si>
  <si>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</si>
  <si>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</si>
  <si>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</si>
  <si>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</si>
  <si>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</si>
  <si>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</si>
  <si>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</si>
  <si>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</si>
  <si>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</si>
  <si>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</si>
  <si>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</si>
  <si>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</si>
  <si>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</si>
  <si>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</si>
  <si>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</si>
  <si>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</si>
  <si>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</si>
  <si>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</si>
  <si>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</si>
  <si>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</si>
  <si>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</si>
  <si>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</si>
  <si>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</si>
  <si>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</si>
  <si>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</si>
  <si>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</si>
  <si>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</si>
  <si>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</si>
  <si>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</si>
  <si>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</si>
  <si>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</si>
  <si>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</si>
  <si>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</si>
  <si>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</si>
  <si>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</si>
  <si>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</si>
  <si>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</si>
  <si>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</si>
  <si>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</si>
  <si>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</si>
  <si>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</si>
  <si>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</si>
  <si>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</si>
  <si>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</si>
  <si>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</si>
  <si>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</si>
  <si>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</si>
  <si>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</si>
  <si>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</si>
  <si>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</si>
  <si>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</si>
  <si>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</si>
  <si>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</si>
  <si>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</si>
  <si>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</si>
  <si>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</si>
  <si>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</si>
  <si>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</si>
  <si>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</si>
  <si>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</si>
  <si>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</si>
  <si>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</si>
  <si>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</si>
  <si>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</si>
  <si>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</si>
  <si>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</si>
  <si>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</si>
  <si>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</si>
  <si>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</si>
  <si>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</si>
  <si>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</si>
  <si>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</si>
  <si>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</si>
  <si>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</si>
  <si>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</si>
  <si>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</si>
  <si>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</si>
  <si>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</si>
  <si>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</si>
  <si>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</si>
  <si>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</si>
  <si>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</si>
  <si>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</si>
  <si>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</si>
  <si>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</si>
  <si>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</si>
  <si>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</si>
  <si>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</si>
  <si>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</si>
  <si>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</si>
  <si>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</si>
  <si>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</si>
  <si>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</si>
  <si>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</si>
  <si>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</si>
  <si>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</si>
  <si>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</si>
  <si>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</si>
  <si>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</si>
  <si>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</si>
  <si>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</si>
  <si>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</si>
  <si>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</si>
  <si>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</si>
  <si>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</si>
  <si>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</si>
  <si>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</si>
  <si>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</si>
  <si>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</si>
  <si>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</si>
  <si>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</si>
  <si>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</si>
  <si>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</si>
  <si>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</si>
  <si>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</si>
  <si>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</si>
  <si>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</si>
  <si>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</si>
  <si>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</si>
  <si>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</si>
  <si>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</si>
  <si>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</si>
  <si>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</si>
  <si>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</si>
  <si>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</si>
  <si>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</si>
  <si>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</si>
  <si>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</si>
  <si>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</si>
  <si>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</si>
  <si>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</si>
  <si>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</si>
  <si>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</si>
  <si>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</si>
  <si>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</si>
  <si>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</si>
  <si>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</si>
  <si>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</si>
  <si>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</si>
  <si>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</si>
  <si>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</si>
  <si>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</si>
  <si>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</si>
  <si>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</si>
  <si>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</si>
  <si>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</si>
  <si>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</si>
  <si>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</si>
  <si>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</si>
  <si>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</si>
  <si>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</si>
  <si>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</si>
  <si>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</si>
  <si>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</si>
  <si>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</si>
  <si>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</si>
  <si>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</si>
  <si>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</si>
  <si>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</si>
  <si>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</si>
  <si>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</si>
  <si>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</si>
  <si>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</si>
  <si>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</si>
  <si>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</si>
  <si>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</si>
  <si>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</si>
  <si>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</si>
  <si>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</si>
  <si>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</si>
  <si>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</si>
  <si>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</si>
  <si>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</si>
  <si>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</si>
  <si>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</si>
  <si>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</si>
  <si>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</si>
  <si>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</si>
  <si>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</si>
  <si>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</si>
  <si>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</si>
  <si>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</si>
  <si>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</si>
  <si>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</si>
  <si>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</si>
  <si>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</si>
  <si>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</si>
  <si>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</si>
  <si>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</si>
  <si>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</si>
  <si>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</si>
  <si>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</si>
  <si>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</si>
  <si>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</si>
  <si>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</si>
  <si>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</si>
  <si>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</si>
  <si>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</si>
  <si>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</si>
  <si>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</si>
  <si>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</si>
  <si>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</si>
  <si>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</si>
  <si>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</si>
  <si>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</si>
  <si>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</si>
  <si>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</si>
  <si>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</si>
  <si>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</si>
  <si>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</si>
  <si>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</si>
  <si>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</si>
  <si>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</si>
  <si>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</si>
  <si>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</si>
  <si>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</si>
  <si>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</si>
  <si>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</si>
  <si>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</si>
  <si>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</si>
  <si>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</si>
  <si>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</si>
  <si>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</si>
  <si>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</si>
  <si>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</si>
  <si>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</si>
  <si>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</si>
  <si>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</si>
  <si>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</si>
  <si>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</si>
  <si>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</si>
  <si>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</si>
  <si>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</si>
  <si>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</si>
  <si>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</si>
  <si>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</si>
  <si>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</si>
  <si>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</si>
  <si>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</si>
  <si>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</si>
  <si>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</si>
  <si>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</si>
  <si>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</si>
  <si>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</si>
  <si>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</si>
  <si>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</si>
  <si>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</si>
  <si>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</si>
  <si>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</si>
  <si>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</si>
  <si>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</si>
  <si>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</si>
  <si>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</si>
  <si>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</si>
  <si>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</si>
  <si>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</si>
  <si>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</si>
  <si>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</si>
  <si>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</si>
  <si>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</si>
  <si>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</si>
  <si>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</si>
  <si>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</si>
  <si>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</si>
  <si>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</si>
  <si>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</si>
  <si>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</si>
  <si>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</si>
  <si>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</si>
  <si>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</si>
  <si>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</si>
  <si>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</si>
  <si>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</si>
  <si>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</si>
  <si>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</si>
  <si>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</si>
  <si>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</si>
  <si>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</si>
  <si>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</si>
  <si>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</si>
  <si>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</si>
  <si>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</si>
  <si>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</si>
  <si>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</si>
  <si>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</si>
  <si>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</si>
  <si>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</si>
  <si>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</si>
  <si>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</si>
  <si>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</si>
  <si>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</si>
  <si>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</si>
  <si>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</si>
  <si>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</si>
  <si>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</si>
  <si>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</si>
  <si>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</si>
  <si>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</si>
  <si>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</si>
  <si>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</si>
  <si>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</si>
  <si>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</si>
  <si>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</si>
  <si>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</si>
  <si>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</si>
  <si>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</si>
  <si>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</si>
  <si>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</si>
  <si>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</si>
  <si>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</si>
  <si>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</si>
  <si>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</si>
  <si>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</si>
  <si>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</si>
  <si>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</si>
  <si>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</si>
  <si>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</si>
  <si>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</si>
  <si>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</si>
  <si>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</si>
  <si>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</si>
  <si>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</si>
  <si>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</si>
  <si>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</si>
  <si>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</si>
  <si>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</si>
  <si>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</si>
  <si>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</si>
  <si>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</si>
  <si>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</si>
  <si>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</si>
  <si>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</si>
  <si>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</si>
  <si>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</si>
  <si>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</si>
  <si>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</si>
  <si>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</si>
  <si>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</si>
  <si>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</si>
  <si>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</si>
  <si>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</si>
  <si>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</si>
  <si>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</si>
  <si>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</si>
  <si>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</si>
  <si>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</si>
  <si>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</si>
  <si>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</si>
  <si>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</si>
  <si>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</si>
  <si>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</si>
  <si>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</si>
  <si>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</si>
  <si>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</si>
  <si>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</si>
  <si>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</si>
  <si>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</si>
  <si>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</si>
  <si>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</si>
  <si>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</si>
  <si>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</si>
  <si>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</si>
  <si>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</si>
  <si>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</si>
  <si>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</si>
  <si>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</si>
  <si>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</si>
  <si>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</si>
  <si>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</si>
  <si>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</si>
  <si>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</si>
  <si>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</si>
  <si>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</si>
  <si>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</si>
  <si>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</si>
  <si>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</si>
  <si>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</si>
  <si>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</si>
  <si>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</si>
  <si>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</si>
  <si>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</si>
  <si>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</si>
  <si>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</si>
  <si>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</si>
  <si>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</si>
  <si>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</si>
  <si>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</si>
  <si>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</si>
  <si>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</si>
  <si>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</si>
  <si>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</si>
  <si>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</si>
  <si>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</si>
  <si>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</si>
  <si>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</si>
  <si>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</si>
  <si>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</si>
  <si>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</si>
  <si>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</si>
  <si>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</si>
  <si>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</si>
  <si>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</si>
  <si>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</si>
  <si>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</si>
  <si>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</si>
  <si>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</si>
  <si>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</si>
  <si>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</si>
  <si>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</si>
  <si>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</si>
  <si>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</si>
  <si>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</si>
  <si>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</si>
  <si>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</si>
  <si>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</si>
  <si>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</si>
  <si>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</si>
  <si>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</si>
  <si>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</si>
  <si>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</si>
  <si>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</si>
  <si>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</si>
  <si>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</si>
  <si>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</si>
  <si>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</si>
  <si>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</si>
  <si>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</si>
  <si>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</si>
  <si>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</si>
  <si>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</si>
  <si>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</si>
  <si>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</si>
  <si>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</si>
  <si>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</si>
  <si>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</si>
  <si>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</si>
  <si>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</si>
  <si>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</si>
  <si>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</si>
  <si>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</si>
  <si>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</si>
  <si>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</si>
  <si>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</si>
  <si>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</si>
  <si>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</si>
  <si>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</si>
  <si>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</si>
  <si>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</si>
  <si>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</si>
  <si>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</si>
  <si>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</si>
  <si>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</si>
  <si>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</si>
  <si>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</si>
  <si>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</si>
  <si>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</si>
  <si>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</si>
  <si>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</si>
  <si>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</si>
  <si>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</si>
  <si>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</si>
  <si>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</si>
  <si>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</si>
  <si>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</si>
  <si>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</si>
  <si>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</si>
  <si>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</si>
  <si>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</si>
  <si>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</si>
  <si>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</si>
  <si>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</si>
  <si>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</si>
  <si>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</si>
  <si>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</si>
  <si>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</si>
  <si>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</si>
  <si>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</si>
  <si>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</si>
  <si>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</si>
  <si>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</si>
  <si>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</si>
  <si>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</si>
  <si>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</si>
  <si>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</si>
  <si>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</si>
  <si>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</si>
  <si>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</si>
  <si>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</si>
  <si>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</si>
  <si>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</si>
  <si>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</si>
  <si>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</si>
  <si>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</si>
  <si>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</si>
  <si>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</si>
  <si>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</si>
  <si>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</si>
  <si>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</si>
  <si>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</si>
  <si>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</si>
  <si>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</si>
  <si>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</si>
  <si>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</si>
  <si>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</si>
  <si>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</si>
  <si>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</si>
  <si>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</si>
  <si>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</si>
  <si>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</si>
  <si>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</si>
  <si>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</si>
  <si>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</si>
  <si>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</si>
  <si>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</si>
  <si>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</si>
  <si>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</si>
  <si>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</si>
  <si>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</si>
  <si>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</si>
  <si>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</si>
  <si>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</si>
  <si>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</si>
  <si>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</si>
  <si>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</si>
  <si>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</si>
  <si>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</si>
  <si>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</si>
  <si>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</si>
  <si>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</si>
  <si>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</si>
  <si>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</si>
  <si>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</si>
  <si>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</si>
  <si>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</si>
  <si>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</si>
  <si>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</si>
  <si>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</si>
  <si>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</si>
  <si>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</si>
  <si>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</si>
  <si>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</si>
  <si>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</si>
  <si>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</si>
  <si>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</si>
  <si>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</si>
  <si>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</si>
  <si>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</si>
  <si>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</si>
  <si>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</si>
  <si>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</si>
  <si>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</si>
  <si>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</si>
  <si>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</si>
  <si>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</si>
  <si>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</si>
  <si>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</si>
  <si>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</si>
  <si>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</si>
  <si>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</si>
  <si>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</si>
  <si>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</si>
  <si>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</si>
  <si>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</si>
  <si>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</si>
  <si>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</si>
  <si>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</si>
  <si>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</si>
  <si>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</si>
  <si>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</si>
  <si>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</si>
  <si>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</si>
  <si>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</si>
  <si>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</si>
  <si>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</si>
  <si>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</si>
  <si>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</si>
  <si>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</si>
  <si>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</si>
  <si>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</si>
  <si>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</si>
  <si>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</si>
  <si>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</si>
  <si>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</si>
  <si>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</si>
  <si>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</si>
  <si>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</si>
  <si>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</si>
  <si>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</si>
  <si>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</si>
  <si>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</si>
  <si>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</si>
  <si>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</si>
  <si>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</si>
  <si>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</si>
  <si>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</si>
  <si>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</si>
  <si>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</si>
  <si>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</si>
  <si>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</si>
  <si>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</si>
  <si>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</si>
  <si>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</si>
  <si>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</si>
  <si>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</si>
  <si>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</si>
  <si>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</si>
  <si>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</si>
  <si>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</si>
  <si>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</si>
  <si>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</si>
  <si>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</si>
  <si>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</si>
  <si>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</si>
  <si>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</si>
  <si>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</si>
  <si>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</si>
  <si>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</si>
  <si>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</si>
  <si>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</si>
  <si>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</si>
  <si>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</si>
  <si>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</si>
  <si>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</si>
  <si>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</si>
  <si>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</si>
  <si>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</si>
  <si>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</si>
  <si>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</si>
  <si>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</si>
  <si>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</si>
  <si>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</si>
  <si>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</si>
  <si>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</si>
  <si>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</si>
  <si>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</si>
  <si>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</si>
  <si>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</si>
  <si>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</si>
  <si>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</si>
  <si>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</si>
  <si>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</si>
  <si>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</si>
  <si>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</si>
  <si>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</si>
  <si>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</si>
  <si>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</si>
  <si>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</si>
  <si>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</si>
  <si>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</si>
  <si>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</si>
  <si>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</si>
  <si>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</si>
  <si>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</si>
  <si>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</si>
  <si>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</si>
  <si>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</si>
  <si>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</si>
  <si>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</si>
  <si>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</si>
  <si>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</si>
  <si>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</si>
  <si>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</si>
  <si>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</si>
  <si>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</si>
  <si>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</si>
  <si>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</si>
  <si>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</si>
  <si>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</si>
  <si>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</si>
  <si>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</si>
  <si>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</si>
  <si>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</si>
  <si>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</si>
  <si>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</si>
  <si>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</si>
  <si>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</si>
  <si>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</si>
  <si>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</si>
  <si>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</si>
  <si>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</si>
  <si>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</si>
  <si>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</si>
  <si>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</si>
  <si>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</si>
  <si>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</si>
  <si>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</si>
  <si>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</si>
  <si>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</si>
  <si>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</si>
  <si>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</si>
  <si>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</si>
  <si>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</si>
  <si>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</si>
  <si>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</si>
  <si>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</si>
  <si>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</si>
  <si>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</si>
  <si>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</si>
  <si>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</si>
  <si>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</si>
  <si>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</si>
  <si>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</si>
  <si>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</si>
  <si>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</si>
  <si>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</si>
  <si>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</si>
  <si>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</si>
  <si>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</si>
  <si>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</si>
  <si>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</si>
  <si>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</si>
  <si>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</si>
  <si>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</si>
  <si>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</si>
  <si>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</si>
  <si>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</si>
  <si>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</si>
  <si>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</si>
  <si>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</si>
  <si>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</si>
  <si>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</si>
  <si>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</si>
  <si>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</si>
  <si>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</si>
  <si>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</si>
  <si>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</si>
  <si>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</si>
  <si>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</si>
  <si>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</si>
  <si>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</si>
  <si>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</si>
  <si>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</si>
  <si>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</si>
  <si>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</si>
  <si>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</si>
  <si>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</si>
  <si>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</si>
  <si>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</si>
  <si>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</si>
  <si>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</si>
  <si>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</si>
  <si>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</si>
  <si>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</si>
  <si>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</si>
  <si>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</si>
  <si>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</si>
  <si>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</si>
  <si>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</si>
  <si>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</si>
  <si>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</si>
  <si>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</si>
  <si>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</si>
  <si>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</si>
  <si>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</si>
  <si>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</si>
  <si>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</si>
  <si>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</si>
  <si>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</si>
  <si>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</si>
  <si>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</si>
  <si>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</si>
  <si>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</si>
  <si>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</si>
  <si>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</si>
  <si>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</si>
  <si>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</si>
  <si>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</si>
  <si>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</si>
  <si>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</si>
  <si>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</si>
  <si>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</si>
  <si>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</si>
  <si>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</si>
  <si>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</si>
  <si>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</si>
  <si>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</si>
  <si>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</si>
  <si>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</si>
  <si>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</si>
  <si>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</si>
  <si>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</si>
  <si>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</si>
  <si>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</si>
  <si>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</si>
  <si>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</si>
  <si>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</si>
  <si>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</si>
  <si>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</si>
  <si>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</si>
  <si>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</si>
  <si>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</si>
  <si>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</si>
  <si>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</si>
  <si>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</si>
  <si>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</si>
  <si>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</si>
  <si>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</si>
  <si>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</si>
  <si>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</si>
  <si>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</si>
  <si>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</si>
  <si>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</si>
  <si>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</si>
  <si>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</si>
  <si>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</si>
  <si>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</si>
  <si>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</si>
  <si>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</si>
  <si>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</si>
  <si>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</si>
  <si>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</si>
  <si>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</si>
  <si>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</si>
  <si>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</si>
  <si>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</si>
  <si>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</si>
  <si>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</si>
  <si>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</si>
  <si>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</si>
  <si>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</si>
  <si>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</si>
  <si>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</si>
  <si>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</si>
  <si>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</si>
  <si>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</si>
  <si>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</si>
  <si>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</si>
  <si>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</si>
  <si>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</si>
  <si>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</si>
  <si>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</si>
  <si>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</si>
  <si>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</si>
  <si>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</si>
  <si>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</si>
  <si>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</si>
  <si>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</si>
  <si>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</si>
  <si>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</si>
  <si>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</si>
  <si>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</si>
  <si>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</si>
  <si>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</si>
  <si>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</si>
  <si>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</si>
  <si>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</si>
  <si>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</si>
  <si>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</si>
  <si>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</si>
  <si>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</si>
  <si>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</si>
  <si>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</si>
  <si>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</si>
  <si>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</si>
  <si>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</si>
  <si>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</si>
  <si>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</si>
  <si>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</si>
  <si>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</si>
  <si>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</si>
  <si>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</si>
  <si>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</si>
  <si>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</si>
  <si>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</si>
  <si>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</si>
  <si>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</si>
  <si>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</si>
  <si>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</si>
  <si>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</si>
  <si>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</si>
  <si>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</si>
  <si>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</si>
  <si>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</si>
  <si>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</si>
  <si>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</si>
  <si>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</si>
  <si>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</si>
  <si>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</si>
  <si>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</si>
  <si>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</si>
  <si>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</si>
  <si>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</si>
  <si>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</si>
  <si>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</si>
  <si>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</si>
  <si>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</si>
  <si>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</si>
  <si>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</si>
  <si>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</si>
  <si>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</si>
  <si>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</si>
  <si>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</si>
  <si>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</si>
  <si>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</si>
  <si>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</si>
  <si>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</si>
  <si>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</si>
  <si>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</si>
  <si>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</si>
  <si>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</si>
  <si>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</si>
  <si>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</si>
  <si>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</si>
  <si>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</si>
  <si>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</si>
  <si>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</si>
  <si>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</si>
  <si>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</si>
  <si>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</si>
  <si>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</si>
  <si>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</si>
  <si>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</si>
  <si>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</si>
  <si>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</si>
  <si>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</si>
  <si>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</si>
  <si>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</si>
  <si>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</si>
  <si>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</si>
  <si>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</si>
  <si>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</si>
  <si>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</si>
  <si>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</si>
  <si>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</si>
  <si>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</si>
  <si>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</si>
  <si>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</si>
  <si>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</si>
  <si>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</si>
  <si>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</si>
  <si>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</si>
  <si>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</si>
  <si>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</si>
  <si>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</si>
  <si>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</si>
  <si>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</si>
  <si>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</si>
  <si>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</si>
  <si>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</si>
  <si>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</si>
  <si>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</si>
  <si>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</si>
  <si>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</si>
  <si>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</si>
  <si>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</si>
  <si>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</si>
  <si>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</si>
  <si>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</si>
  <si>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</si>
  <si>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</si>
  <si>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</si>
  <si>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</si>
  <si>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</si>
  <si>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</si>
  <si>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</si>
  <si>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</si>
  <si>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</si>
  <si>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</si>
  <si>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</si>
  <si>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</si>
  <si>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</si>
  <si>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</si>
  <si>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</si>
  <si>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</si>
  <si>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</si>
  <si>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</si>
  <si>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</si>
  <si>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</si>
  <si>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</si>
  <si>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</si>
  <si>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</si>
  <si>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</si>
  <si>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</si>
  <si>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</si>
  <si>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</si>
  <si>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</si>
  <si>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</si>
  <si>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</si>
  <si>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</si>
  <si>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</si>
  <si>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</si>
  <si>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</si>
  <si>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</si>
  <si>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</si>
  <si>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</si>
  <si>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</si>
  <si>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</si>
  <si>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</si>
  <si>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</si>
  <si>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</si>
  <si>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</si>
  <si>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</si>
  <si>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</si>
  <si>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</si>
  <si>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</si>
  <si>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</si>
  <si>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</si>
  <si>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</si>
  <si>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</si>
  <si>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</si>
  <si>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</si>
  <si>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</si>
  <si>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</si>
  <si>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</si>
  <si>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</si>
  <si>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</si>
  <si>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</si>
  <si>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</si>
  <si>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</si>
  <si>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</si>
  <si>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</si>
  <si>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</si>
  <si>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</si>
  <si>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</si>
  <si>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</si>
  <si>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</si>
  <si>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</si>
  <si>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</si>
  <si>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</si>
  <si>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</si>
  <si>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</si>
  <si>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</si>
  <si>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</si>
  <si>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</si>
  <si>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</si>
  <si>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</si>
  <si>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</si>
  <si>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</si>
  <si>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</si>
  <si>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</si>
  <si>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</si>
  <si>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</si>
  <si>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</si>
  <si>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</si>
  <si>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</si>
  <si>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</si>
  <si>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</si>
  <si>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</si>
  <si>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</si>
  <si>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</si>
  <si>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</si>
  <si>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</si>
  <si>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</si>
  <si>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</si>
  <si>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</si>
  <si>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</si>
  <si>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</si>
  <si>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</si>
  <si>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</si>
  <si>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</si>
  <si>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</si>
  <si>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</si>
  <si>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</si>
  <si>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</si>
  <si>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</si>
  <si>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</si>
  <si>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</si>
  <si>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</si>
  <si>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</si>
  <si>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</si>
  <si>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</si>
  <si>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</si>
  <si>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</si>
  <si>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</si>
  <si>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</si>
  <si>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</si>
  <si>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</si>
  <si>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</si>
  <si>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</si>
  <si>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</si>
  <si>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</si>
  <si>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</si>
  <si>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</si>
  <si>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</si>
  <si>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</si>
  <si>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</si>
  <si>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</si>
  <si>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</si>
  <si>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</si>
  <si>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</si>
  <si>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</si>
  <si>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</si>
  <si>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</si>
  <si>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</si>
  <si>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</si>
  <si>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</si>
  <si>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</si>
  <si>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</si>
  <si>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</si>
  <si>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</si>
  <si>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</si>
  <si>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</si>
  <si>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</si>
  <si>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</si>
  <si>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</si>
  <si>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</si>
  <si>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</si>
  <si>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</si>
  <si>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</si>
  <si>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</si>
  <si>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</si>
  <si>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</si>
  <si>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</si>
  <si>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</si>
  <si>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</si>
  <si>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</si>
  <si>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</si>
  <si>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</si>
  <si>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</si>
  <si>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</si>
  <si>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</si>
  <si>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</si>
  <si>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</si>
  <si>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</si>
  <si>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</si>
  <si>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</si>
  <si>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</si>
  <si>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</si>
  <si>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</si>
  <si>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</si>
  <si>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</si>
  <si>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</si>
  <si>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</si>
  <si>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</si>
  <si>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</si>
  <si>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</si>
  <si>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</si>
  <si>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</si>
  <si>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</si>
  <si>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</si>
  <si>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</si>
  <si>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</si>
  <si>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</si>
  <si>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</si>
  <si>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</si>
  <si>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</si>
  <si>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</si>
  <si>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</si>
  <si>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</si>
  <si>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</si>
  <si>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</si>
  <si>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</si>
  <si>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</si>
  <si>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</si>
  <si>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</si>
  <si>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</si>
  <si>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</si>
  <si>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</si>
  <si>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</si>
  <si>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</si>
  <si>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</si>
  <si>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</si>
  <si>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</si>
  <si>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</si>
  <si>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</si>
  <si>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</si>
  <si>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</si>
  <si>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</si>
  <si>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</si>
  <si>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</si>
  <si>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</si>
  <si>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</si>
  <si>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</si>
  <si>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</si>
  <si>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</si>
  <si>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</si>
  <si>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</si>
  <si>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</si>
  <si>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</si>
  <si>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</si>
  <si>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</si>
  <si>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</si>
  <si>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</si>
  <si>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</si>
  <si>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</si>
  <si>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</si>
  <si>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</si>
  <si>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</si>
  <si>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</si>
  <si>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</si>
  <si>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</si>
  <si>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</si>
  <si>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</si>
  <si>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</si>
  <si>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</si>
  <si>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</si>
  <si>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</si>
  <si>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</si>
  <si>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</si>
  <si>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</si>
  <si>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</si>
  <si>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</si>
  <si>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</si>
  <si>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</si>
  <si>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</si>
  <si>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</si>
  <si>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</si>
  <si>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</si>
  <si>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</si>
  <si>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</si>
  <si>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</si>
  <si>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</si>
  <si>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</si>
  <si>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</si>
  <si>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</si>
  <si>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</si>
  <si>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</si>
  <si>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</si>
  <si>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</si>
  <si>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</si>
  <si>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</si>
  <si>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</si>
  <si>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</si>
  <si>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</si>
  <si>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</si>
  <si>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</si>
  <si>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</si>
  <si>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</si>
  <si>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</si>
  <si>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</si>
  <si>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</si>
  <si>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</si>
  <si>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</si>
  <si>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</si>
  <si>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</si>
  <si>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</si>
  <si>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</si>
  <si>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</si>
  <si>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</si>
  <si>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</si>
  <si>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</si>
  <si>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</si>
  <si>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</si>
  <si>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</si>
  <si>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</si>
  <si>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</si>
  <si>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</si>
  <si>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</si>
  <si>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</si>
  <si>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</si>
  <si>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</si>
  <si>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</si>
  <si>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</si>
  <si>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</si>
  <si>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</si>
  <si>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</si>
  <si>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</si>
  <si>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</si>
  <si>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</si>
  <si>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</si>
  <si>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</si>
  <si>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</si>
  <si>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</si>
  <si>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</si>
  <si>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</si>
  <si>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</si>
  <si>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</si>
  <si>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</si>
  <si>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</si>
  <si>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</si>
  <si>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</si>
  <si>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</si>
  <si>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</si>
  <si>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</si>
  <si>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</si>
  <si>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</si>
  <si>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</si>
  <si>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</si>
  <si>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</si>
  <si>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</si>
  <si>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</si>
  <si>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</si>
  <si>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</si>
  <si>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</si>
  <si>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</si>
  <si>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</si>
  <si>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</si>
  <si>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</si>
  <si>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</si>
  <si>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</si>
  <si>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</si>
  <si>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</si>
  <si>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</si>
  <si>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</si>
  <si>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</si>
  <si>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</si>
  <si>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</si>
  <si>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</si>
  <si>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</si>
  <si>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</si>
  <si>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</si>
  <si>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</si>
  <si>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</si>
  <si>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</si>
  <si>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</si>
  <si>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</si>
  <si>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</si>
  <si>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</si>
  <si>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</si>
  <si>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</si>
  <si>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</si>
  <si>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</si>
  <si>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</si>
  <si>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</si>
  <si>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</si>
  <si>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</si>
  <si>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</si>
  <si>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</si>
  <si>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</si>
  <si>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</si>
  <si>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</si>
  <si>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</si>
  <si>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</si>
  <si>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</si>
  <si>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</si>
  <si>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</si>
  <si>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</si>
  <si>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</si>
  <si>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</si>
  <si>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</si>
  <si>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</si>
  <si>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</si>
  <si>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</si>
  <si>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</si>
  <si>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</si>
  <si>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</si>
  <si>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</si>
  <si>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</si>
  <si>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</si>
  <si>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</si>
  <si>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</si>
  <si>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</si>
  <si>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</si>
  <si>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</si>
  <si>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</si>
  <si>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</si>
  <si>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</si>
  <si>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</si>
  <si>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</si>
  <si>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</si>
  <si>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</si>
  <si>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</si>
  <si>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</si>
  <si>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</si>
  <si>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</si>
  <si>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</si>
  <si>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</si>
  <si>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</si>
  <si>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</si>
  <si>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</si>
  <si>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</si>
  <si>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</si>
  <si>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</si>
  <si>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</si>
  <si>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</si>
  <si>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</si>
  <si>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</si>
  <si>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</si>
  <si>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</si>
  <si>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</si>
  <si>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</si>
  <si>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</si>
  <si>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</si>
  <si>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</si>
  <si>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</si>
  <si>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</si>
  <si>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</si>
  <si>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</si>
  <si>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</si>
  <si>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</si>
  <si>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</si>
  <si>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</si>
  <si>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</si>
  <si>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</si>
  <si>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</si>
  <si>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</si>
  <si>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</si>
  <si>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</si>
  <si>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</si>
  <si>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</si>
  <si>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</si>
  <si>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</si>
  <si>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</si>
  <si>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</si>
  <si>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</si>
  <si>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</si>
  <si>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</si>
  <si>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</si>
  <si>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</si>
  <si>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</si>
  <si>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</si>
  <si>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</si>
  <si>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</si>
  <si>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</si>
  <si>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</si>
  <si>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</si>
  <si>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</si>
  <si>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</si>
  <si>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</si>
  <si>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</si>
  <si>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</si>
  <si>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</si>
  <si>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</si>
  <si>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</si>
  <si>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</si>
  <si>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</si>
  <si>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</si>
  <si>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</si>
  <si>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</si>
  <si>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</si>
  <si>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</si>
  <si>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</si>
  <si>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</si>
  <si>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</si>
  <si>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</si>
  <si>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</si>
  <si>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</si>
  <si>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</si>
  <si>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</si>
  <si>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</si>
  <si>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</si>
  <si>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</si>
  <si>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</si>
  <si>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</si>
  <si>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</si>
  <si>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</si>
  <si>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</si>
  <si>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</si>
  <si>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</si>
  <si>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</si>
  <si>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</si>
  <si>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</si>
  <si>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</si>
  <si>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</si>
  <si>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</si>
  <si>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</si>
  <si>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</si>
  <si>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</si>
  <si>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</si>
  <si>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</si>
  <si>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</si>
  <si>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</si>
  <si>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</si>
  <si>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</si>
  <si>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</si>
  <si>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</si>
  <si>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</si>
  <si>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</si>
  <si>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</si>
  <si>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</si>
  <si>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</si>
  <si>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</si>
  <si>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</si>
  <si>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</si>
  <si>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</si>
  <si>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</si>
  <si>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</si>
  <si>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</si>
  <si>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</si>
  <si>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</si>
  <si>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</si>
  <si>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</si>
  <si>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</si>
  <si>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</si>
  <si>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</si>
  <si>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</si>
  <si>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</si>
  <si>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</si>
  <si>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</si>
  <si>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</si>
  <si>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</si>
  <si>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</si>
  <si>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</si>
  <si>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</si>
  <si>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</si>
  <si>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</si>
  <si>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</si>
  <si>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</si>
  <si>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</si>
  <si>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</si>
  <si>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</si>
  <si>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</si>
  <si>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</si>
  <si>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</si>
  <si>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</si>
  <si>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</si>
  <si>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</si>
  <si>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</si>
  <si>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</si>
  <si>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</si>
  <si>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</si>
  <si>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</si>
  <si>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</si>
  <si>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</si>
  <si>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</si>
  <si>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</si>
  <si>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</si>
  <si>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</si>
  <si>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</si>
  <si>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</si>
  <si>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</si>
  <si>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</si>
  <si>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</si>
  <si>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</si>
  <si>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</si>
  <si>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</si>
  <si>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</si>
  <si>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</si>
  <si>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</si>
  <si>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</si>
  <si>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</si>
  <si>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</si>
  <si>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</si>
  <si>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</si>
  <si>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</si>
  <si>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</si>
  <si>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</si>
  <si>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</si>
  <si>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</si>
  <si>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</si>
  <si>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</si>
  <si>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</si>
  <si>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</si>
  <si>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</si>
  <si>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</si>
  <si>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</si>
  <si>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</si>
  <si>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</si>
  <si>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</si>
  <si>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</si>
  <si>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</si>
  <si>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</si>
  <si>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</si>
  <si>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</si>
  <si>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</si>
  <si>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</si>
  <si>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</si>
  <si>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</si>
  <si>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</si>
  <si>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</si>
  <si>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</si>
  <si>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</si>
  <si>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</si>
  <si>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</si>
  <si>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</si>
  <si>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</si>
  <si>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</si>
  <si>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</si>
  <si>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</si>
  <si>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</si>
  <si>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</si>
  <si>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</si>
  <si>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</si>
  <si>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</si>
  <si>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</si>
  <si>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</si>
  <si>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</si>
  <si>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</si>
  <si>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</si>
  <si>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</si>
  <si>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</si>
  <si>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</si>
  <si>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</si>
  <si>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</si>
  <si>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</si>
  <si>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</si>
  <si>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</si>
  <si>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</si>
  <si>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</si>
  <si>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</si>
  <si>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</si>
  <si>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</si>
  <si>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</si>
  <si>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</si>
  <si>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</si>
  <si>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</si>
  <si>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</si>
  <si>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</si>
  <si>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</si>
  <si>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</si>
  <si>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</si>
  <si>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</si>
  <si>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</si>
  <si>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</si>
  <si>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</si>
  <si>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</si>
  <si>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</si>
  <si>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</si>
  <si>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</si>
  <si>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</si>
  <si>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</si>
  <si>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</si>
  <si>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</si>
  <si>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</si>
  <si>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</si>
  <si>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</si>
  <si>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</si>
  <si>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</si>
  <si>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</si>
  <si>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</si>
  <si>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</si>
  <si>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</si>
  <si>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</si>
  <si>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</si>
  <si>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</si>
  <si>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</si>
  <si>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</si>
  <si>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</si>
  <si>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</si>
  <si>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</si>
  <si>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</si>
  <si>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</si>
  <si>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</si>
  <si>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</si>
  <si>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</si>
  <si>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</si>
  <si>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</si>
  <si>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</si>
  <si>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</si>
  <si>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</si>
  <si>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</si>
  <si>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</si>
  <si>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</si>
  <si>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</si>
  <si>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</si>
  <si>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</si>
  <si>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</si>
  <si>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</si>
  <si>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</si>
  <si>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</si>
  <si>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</si>
  <si>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</si>
  <si>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</si>
  <si>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</si>
  <si>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</si>
  <si>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</si>
  <si>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</si>
  <si>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</si>
  <si>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</si>
  <si>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</si>
  <si>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</si>
  <si>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</si>
  <si>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</si>
  <si>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</si>
  <si>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</si>
  <si>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</si>
  <si>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</si>
  <si>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</si>
  <si>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</si>
  <si>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</si>
  <si>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</si>
  <si>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</si>
  <si>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</si>
  <si>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</si>
  <si>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</si>
  <si>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</si>
  <si>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</si>
  <si>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</si>
  <si>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</si>
  <si>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</si>
  <si>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</si>
  <si>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</si>
  <si>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</si>
  <si>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</si>
  <si>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</si>
  <si>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</si>
  <si>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</si>
  <si>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</si>
  <si>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</si>
  <si>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</si>
  <si>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</si>
  <si>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</si>
  <si>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</si>
  <si>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</si>
  <si>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</si>
  <si>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</si>
  <si>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</si>
  <si>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</si>
  <si>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</si>
  <si>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</si>
  <si>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</si>
  <si>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</si>
  <si>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</si>
  <si>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</si>
  <si>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</si>
  <si>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</si>
  <si>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</si>
  <si>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</si>
  <si>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</si>
  <si>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</si>
  <si>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</si>
  <si>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</si>
  <si>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</si>
  <si>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</si>
  <si>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</si>
  <si>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</si>
  <si>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</si>
  <si>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</si>
  <si>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</si>
  <si>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</si>
  <si>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</si>
  <si>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</si>
  <si>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</si>
  <si>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</si>
  <si>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</si>
  <si>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</si>
  <si>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</si>
  <si>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</si>
  <si>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</si>
  <si>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</si>
  <si>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</si>
  <si>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</si>
  <si>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</si>
  <si>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</si>
  <si>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</si>
  <si>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</si>
  <si>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</si>
  <si>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</si>
  <si>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</si>
  <si>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</si>
  <si>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</si>
  <si>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</si>
  <si>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</si>
  <si>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</si>
  <si>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</si>
  <si>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</si>
  <si>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</si>
  <si>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</si>
  <si>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</si>
  <si>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</si>
  <si>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</si>
  <si>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</si>
  <si>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</si>
  <si>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</si>
  <si>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</si>
  <si>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</si>
  <si>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</si>
  <si>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</si>
  <si>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</si>
  <si>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</si>
  <si>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</si>
  <si>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</si>
  <si>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</si>
  <si>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</si>
  <si>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</si>
  <si>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</si>
  <si>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</si>
  <si>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</si>
  <si>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</si>
  <si>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</si>
  <si>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</si>
  <si>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</si>
  <si>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</si>
  <si>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</si>
  <si>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</si>
  <si>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</si>
  <si>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</si>
  <si>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</si>
  <si>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</si>
  <si>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</si>
  <si>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</si>
  <si>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</si>
  <si>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</si>
  <si>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</si>
  <si>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</si>
  <si>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</si>
  <si>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</si>
  <si>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</si>
  <si>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</si>
  <si>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</si>
  <si>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</si>
  <si>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</si>
  <si>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</si>
  <si>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</si>
  <si>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</si>
  <si>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</si>
  <si>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</si>
  <si>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</si>
  <si>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</si>
  <si>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</si>
  <si>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</si>
  <si>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</si>
  <si>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</si>
  <si>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</si>
  <si>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</si>
  <si>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</si>
  <si>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</si>
  <si>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</si>
  <si>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</si>
  <si>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</si>
  <si>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</si>
  <si>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</si>
  <si>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</si>
  <si>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</si>
  <si>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</si>
  <si>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</si>
  <si>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</si>
  <si>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</si>
  <si>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</si>
  <si>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</si>
  <si>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</si>
  <si>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</si>
  <si>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</si>
  <si>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</si>
  <si>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</si>
  <si>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</si>
  <si>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</si>
  <si>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</si>
  <si>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</si>
  <si>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</si>
  <si>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</si>
  <si>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</si>
  <si>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</si>
  <si>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</si>
  <si>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</si>
  <si>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</si>
  <si>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</si>
  <si>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</si>
  <si>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</si>
  <si>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</si>
  <si>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</si>
  <si>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</si>
  <si>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</si>
  <si>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</si>
  <si>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</si>
  <si>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</si>
  <si>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</si>
  <si>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</si>
  <si>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</si>
  <si>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</si>
  <si>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</si>
  <si>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</si>
  <si>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</si>
  <si>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</si>
  <si>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</si>
  <si>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</si>
  <si>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</si>
  <si>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</si>
  <si>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</si>
  <si>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</si>
  <si>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</si>
  <si>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</si>
  <si>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</si>
  <si>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</si>
  <si>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</si>
  <si>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</si>
  <si>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</si>
  <si>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</si>
  <si>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</si>
  <si>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</si>
  <si>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</si>
  <si>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</si>
  <si>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</si>
  <si>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</si>
  <si>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</si>
  <si>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</si>
  <si>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</si>
  <si>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</si>
  <si>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</si>
  <si>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</si>
  <si>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</si>
  <si>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</si>
  <si>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</si>
  <si>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</si>
  <si>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</si>
  <si>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</si>
  <si>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</si>
  <si>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</si>
  <si>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</si>
  <si>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</si>
  <si>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</si>
  <si>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</si>
  <si>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</si>
  <si>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</si>
  <si>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</si>
  <si>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</si>
  <si>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</si>
  <si>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</si>
  <si>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</si>
  <si>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</si>
  <si>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</si>
  <si>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</si>
  <si>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</si>
  <si>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</si>
  <si>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</si>
  <si>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</si>
  <si>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</si>
  <si>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</si>
  <si>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</si>
  <si>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</si>
  <si>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</si>
  <si>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</si>
  <si>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</si>
  <si>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</si>
  <si>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</si>
  <si>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</si>
  <si>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</si>
  <si>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</si>
  <si>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</si>
  <si>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</si>
  <si>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</si>
  <si>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</si>
  <si>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</si>
  <si>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</si>
  <si>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</si>
  <si>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</si>
  <si>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</si>
  <si>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</si>
  <si>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</si>
  <si>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</si>
  <si>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</si>
  <si>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</si>
  <si>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</si>
  <si>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</si>
  <si>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</si>
  <si>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</si>
  <si>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</si>
  <si>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</si>
  <si>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</si>
  <si>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</si>
  <si>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</si>
  <si>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</si>
  <si>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</si>
  <si>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</si>
  <si>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</si>
  <si>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</si>
  <si>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</si>
  <si>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</si>
  <si>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</si>
  <si>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</si>
  <si>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</si>
  <si>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</si>
  <si>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</si>
  <si>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</si>
  <si>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</si>
  <si>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</si>
  <si>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</si>
  <si>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</si>
  <si>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</si>
  <si>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</si>
  <si>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</si>
  <si>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</si>
  <si>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</si>
  <si>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</si>
  <si>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</si>
  <si>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</si>
  <si>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</si>
  <si>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</si>
  <si>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</si>
  <si>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</si>
  <si>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</si>
  <si>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</si>
  <si>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</si>
  <si>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</si>
  <si>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</si>
  <si>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</si>
  <si>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</si>
  <si>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</si>
  <si>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</si>
  <si>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</si>
  <si>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</si>
  <si>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</si>
  <si>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</si>
  <si>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</si>
  <si>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</si>
  <si>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</si>
  <si>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</si>
  <si>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</si>
  <si>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</si>
  <si>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</si>
  <si>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</si>
  <si>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</si>
  <si>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</si>
  <si>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</si>
  <si>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</si>
  <si>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</si>
  <si>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</si>
  <si>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</si>
  <si>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</si>
  <si>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</si>
  <si>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</si>
  <si>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</si>
  <si>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</si>
  <si>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</si>
  <si>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</si>
  <si>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</si>
  <si>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</si>
  <si>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</si>
  <si>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</si>
  <si>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</si>
  <si>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</si>
  <si>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</si>
  <si>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</si>
  <si>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</si>
  <si>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</si>
  <si>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</si>
  <si>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</si>
  <si>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</si>
  <si>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</si>
  <si>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</si>
  <si>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</si>
  <si>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</si>
  <si>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</si>
  <si>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</si>
  <si>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</si>
  <si>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</si>
  <si>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</si>
  <si>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</si>
  <si>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</si>
  <si>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</si>
  <si>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</si>
  <si>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</si>
  <si>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</si>
  <si>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</si>
  <si>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</si>
  <si>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</si>
  <si>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</si>
  <si>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</si>
  <si>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</si>
  <si>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</si>
  <si>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</si>
  <si>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</si>
  <si>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</si>
  <si>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</si>
  <si>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</si>
  <si>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</si>
  <si>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</si>
  <si>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</si>
  <si>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</si>
  <si>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</si>
  <si>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</si>
  <si>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</si>
  <si>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</si>
  <si>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</si>
  <si>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</si>
  <si>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</si>
  <si>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</si>
  <si>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</si>
  <si>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</si>
  <si>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</si>
  <si>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</si>
  <si>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</si>
  <si>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</si>
  <si>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</si>
  <si>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</si>
  <si>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</si>
  <si>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</si>
  <si>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</si>
  <si>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</si>
  <si>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</si>
  <si>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</si>
  <si>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</si>
  <si>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</si>
  <si>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</si>
  <si>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</si>
  <si>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</si>
  <si>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</si>
  <si>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</si>
  <si>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</si>
  <si>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</si>
  <si>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</si>
  <si>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</si>
  <si>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</si>
  <si>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</si>
  <si>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</si>
  <si>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</si>
  <si>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</si>
  <si>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</si>
  <si>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</si>
  <si>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</si>
  <si>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</si>
  <si>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</si>
  <si>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</si>
  <si>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</si>
  <si>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</si>
  <si>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</si>
  <si>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</si>
  <si>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</si>
  <si>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</si>
  <si>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</si>
  <si>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</si>
  <si>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</si>
  <si>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</si>
  <si>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</si>
  <si>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</si>
  <si>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</si>
  <si>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</si>
  <si>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</si>
  <si>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</si>
  <si>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</si>
  <si>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</si>
  <si>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</si>
  <si>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</si>
  <si>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</si>
  <si>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</si>
  <si>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</si>
  <si>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</si>
  <si>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</si>
  <si>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</si>
  <si>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</si>
  <si>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</si>
  <si>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</si>
  <si>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</si>
  <si>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</si>
  <si>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</si>
  <si>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</si>
  <si>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</si>
  <si>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</si>
  <si>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</si>
  <si>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</si>
  <si>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</si>
  <si>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</si>
  <si>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</si>
  <si>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</si>
  <si>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</si>
  <si>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</si>
  <si>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</si>
  <si>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</si>
  <si>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</si>
  <si>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</si>
  <si>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</si>
  <si>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</si>
  <si>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</si>
  <si>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</si>
  <si>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</si>
  <si>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</si>
  <si>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</si>
  <si>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</si>
  <si>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</si>
  <si>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</si>
  <si>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</si>
  <si>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</si>
  <si>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</si>
  <si>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</si>
  <si>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</si>
  <si>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</si>
  <si>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</si>
  <si>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</si>
  <si>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</si>
  <si>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</si>
  <si>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</si>
  <si>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</si>
  <si>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</si>
  <si>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</si>
  <si>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</si>
  <si>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</si>
  <si>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</si>
  <si>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</si>
  <si>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</si>
  <si>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</si>
  <si>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</si>
  <si>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</si>
  <si>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</si>
  <si>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</si>
  <si>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</si>
  <si>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</si>
  <si>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</si>
  <si>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</si>
  <si>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</si>
  <si>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</si>
  <si>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</si>
  <si>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</si>
  <si>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</si>
  <si>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</si>
  <si>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</si>
  <si>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</si>
  <si>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</si>
  <si>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</si>
  <si>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</si>
  <si>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</si>
  <si>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</si>
  <si>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</si>
  <si>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</si>
  <si>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</si>
  <si>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</si>
  <si>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</si>
  <si>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</si>
  <si>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</si>
  <si>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</si>
  <si>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</si>
  <si>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</si>
  <si>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</si>
  <si>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</si>
  <si>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</si>
  <si>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</si>
  <si>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</si>
  <si>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</si>
  <si>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</si>
  <si>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</si>
  <si>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</si>
  <si>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</si>
  <si>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</si>
  <si>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</si>
  <si>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</si>
  <si>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</si>
  <si>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</si>
  <si>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</si>
  <si>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</si>
  <si>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</si>
  <si>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</si>
  <si>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</si>
  <si>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</si>
  <si>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</si>
  <si>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</si>
  <si>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</si>
  <si>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</si>
  <si>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</si>
  <si>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</si>
  <si>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</si>
  <si>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</si>
  <si>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</si>
  <si>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</si>
  <si>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</si>
  <si>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</si>
  <si>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</si>
  <si>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</si>
  <si>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</si>
  <si>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</si>
  <si>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</si>
  <si>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</si>
  <si>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</si>
  <si>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</si>
  <si>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</si>
  <si>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</si>
  <si>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</si>
  <si>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</si>
  <si>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</si>
  <si>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</si>
  <si>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</si>
  <si>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</si>
  <si>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</si>
  <si>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</si>
  <si>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</si>
  <si>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</si>
  <si>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</si>
  <si>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</si>
  <si>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</si>
  <si>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</si>
  <si>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</si>
  <si>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</si>
  <si>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</si>
  <si>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</si>
  <si>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</si>
  <si>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</si>
  <si>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</si>
  <si>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</si>
  <si>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</si>
  <si>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</si>
  <si>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</si>
  <si>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</si>
  <si>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</si>
  <si>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</si>
  <si>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</si>
  <si>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</si>
  <si>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</si>
  <si>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</si>
  <si>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</si>
  <si>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</si>
  <si>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</si>
  <si>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</si>
  <si>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</si>
  <si>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</si>
  <si>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</si>
  <si>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</si>
  <si>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</si>
  <si>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</si>
  <si>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</si>
  <si>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</si>
  <si>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</si>
  <si>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</si>
  <si>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</si>
  <si>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</si>
  <si>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</si>
  <si>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</si>
  <si>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</si>
  <si>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</si>
  <si>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</si>
  <si>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</si>
  <si>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</si>
  <si>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</si>
  <si>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</si>
  <si>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</si>
  <si>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</si>
  <si>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</si>
  <si>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</si>
  <si>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</si>
  <si>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</si>
  <si>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</si>
  <si>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</si>
  <si>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</si>
  <si>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</si>
  <si>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</si>
  <si>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</si>
  <si>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</si>
  <si>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</si>
  <si>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</si>
  <si>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</si>
  <si>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</si>
  <si>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</si>
  <si>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</si>
  <si>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</si>
  <si>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</si>
  <si>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</si>
  <si>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</si>
  <si>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</si>
  <si>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</si>
  <si>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</si>
  <si>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</si>
  <si>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</si>
  <si>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</si>
  <si>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</si>
  <si>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</si>
  <si>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</si>
  <si>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</si>
  <si>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</si>
  <si>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</si>
  <si>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</si>
  <si>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</si>
  <si>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</si>
  <si>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</si>
  <si>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</si>
  <si>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</si>
  <si>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</si>
  <si>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</si>
  <si>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</si>
  <si>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</si>
  <si>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</si>
  <si>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</si>
  <si>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</si>
  <si>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</si>
  <si>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</si>
  <si>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</si>
  <si>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</si>
  <si>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</si>
  <si>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</si>
  <si>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</si>
  <si>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</si>
  <si>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</si>
  <si>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</si>
  <si>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</si>
  <si>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</si>
  <si>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</si>
  <si>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</si>
  <si>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</si>
  <si>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</si>
  <si>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</si>
  <si>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</si>
  <si>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</si>
  <si>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</si>
  <si>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</si>
  <si>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</si>
  <si>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</si>
  <si>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</si>
  <si>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</si>
  <si>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</si>
  <si>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</si>
  <si>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</si>
  <si>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</si>
  <si>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</si>
  <si>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</si>
  <si>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</si>
  <si>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</si>
  <si>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</si>
  <si>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</si>
  <si>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</si>
  <si>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</si>
  <si>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</si>
  <si>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</si>
  <si>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</si>
  <si>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</si>
  <si>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</si>
  <si>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</si>
  <si>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</si>
  <si>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</si>
  <si>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</si>
  <si>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</si>
  <si>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</si>
  <si>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</si>
  <si>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</si>
  <si>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</si>
  <si>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</si>
  <si>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</si>
  <si>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</si>
  <si>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</si>
  <si>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</si>
  <si>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</si>
  <si>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</si>
  <si>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</si>
  <si>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</si>
  <si>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</si>
  <si>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</si>
  <si>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</si>
  <si>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</si>
  <si>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</si>
  <si>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</si>
  <si>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</si>
  <si>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</si>
  <si>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</si>
  <si>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</si>
  <si>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</si>
  <si>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</si>
  <si>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</si>
  <si>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</si>
  <si>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</si>
  <si>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</si>
  <si>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</si>
  <si>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</si>
  <si>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</si>
  <si>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</si>
  <si>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</si>
  <si>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</si>
  <si>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</si>
  <si>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</si>
  <si>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</si>
  <si>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</si>
  <si>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</si>
  <si>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</si>
  <si>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</si>
  <si>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</si>
  <si>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</si>
  <si>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</si>
  <si>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</si>
  <si>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</si>
  <si>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</si>
  <si>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</si>
  <si>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</si>
  <si>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</si>
  <si>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</si>
  <si>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</si>
  <si>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</si>
  <si>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</si>
  <si>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</si>
  <si>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</si>
  <si>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</si>
  <si>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</si>
  <si>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</si>
  <si>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</si>
  <si>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</si>
  <si>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</si>
  <si>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</si>
  <si>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</si>
  <si>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</si>
  <si>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</si>
  <si>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</si>
  <si>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</si>
  <si>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</si>
  <si>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</si>
  <si>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</si>
  <si>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</si>
  <si>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</si>
  <si>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</si>
  <si>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</si>
  <si>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</si>
  <si>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</si>
  <si>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</si>
  <si>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</si>
  <si>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</si>
  <si>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</si>
  <si>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</si>
  <si>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</si>
  <si>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</si>
  <si>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</si>
  <si>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</si>
  <si>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</si>
  <si>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</si>
  <si>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</si>
  <si>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</si>
  <si>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</si>
  <si>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</si>
  <si>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</si>
  <si>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</si>
  <si>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</si>
  <si>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</si>
  <si>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</si>
  <si>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</si>
  <si>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</si>
  <si>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</si>
  <si>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</si>
  <si>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</si>
  <si>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</si>
  <si>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</si>
  <si>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</si>
  <si>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</si>
  <si>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</si>
  <si>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</si>
  <si>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</si>
  <si>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</si>
  <si>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</si>
  <si>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</si>
  <si>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</si>
  <si>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</si>
  <si>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</si>
  <si>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</si>
  <si>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</si>
  <si>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</si>
  <si>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</si>
  <si>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</si>
  <si>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</si>
  <si>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</si>
  <si>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</si>
  <si>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</si>
  <si>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</si>
  <si>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</si>
  <si>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</si>
  <si>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</si>
  <si>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</si>
  <si>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</si>
  <si>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</si>
  <si>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</si>
  <si>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</si>
  <si>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</si>
  <si>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</si>
  <si>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</si>
  <si>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</si>
  <si>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</si>
  <si>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</si>
  <si>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</si>
  <si>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</si>
  <si>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</si>
  <si>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</si>
  <si>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</si>
  <si>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</si>
  <si>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</si>
  <si>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</si>
  <si>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</si>
  <si>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</si>
  <si>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</si>
  <si>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</si>
  <si>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</si>
  <si>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</si>
  <si>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</si>
  <si>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</si>
  <si>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</si>
  <si>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</si>
  <si>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</si>
  <si>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</si>
  <si>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</si>
  <si>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</si>
  <si>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</si>
  <si>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</si>
  <si>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</si>
  <si>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</si>
  <si>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</si>
  <si>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</si>
  <si>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</si>
  <si>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</si>
  <si>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</si>
  <si>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</si>
  <si>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</si>
  <si>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</si>
  <si>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</si>
  <si>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</si>
  <si>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</si>
  <si>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</si>
  <si>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</si>
  <si>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</si>
  <si>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</si>
  <si>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</si>
  <si>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</si>
  <si>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</si>
  <si>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</si>
  <si>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</si>
  <si>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</si>
  <si>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</si>
  <si>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</si>
  <si>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</si>
  <si>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</si>
  <si>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</si>
  <si>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</si>
  <si>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</si>
  <si>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</si>
  <si>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</si>
  <si>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</si>
  <si>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</si>
  <si>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</si>
  <si>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</si>
  <si>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</si>
  <si>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</si>
  <si>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</si>
  <si>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</si>
  <si>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</si>
  <si>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</si>
  <si>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</si>
  <si>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</si>
  <si>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</si>
  <si>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</si>
  <si>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</si>
  <si>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</si>
  <si>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</si>
  <si>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</si>
  <si>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</si>
  <si>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</si>
  <si>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</si>
  <si>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</si>
  <si>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</si>
  <si>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</si>
  <si>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</si>
  <si>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</si>
  <si>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</si>
  <si>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</si>
  <si>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</si>
  <si>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</si>
  <si>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</si>
  <si>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</si>
  <si>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</si>
  <si>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</si>
  <si>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</si>
  <si>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</si>
  <si>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</si>
  <si>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</si>
  <si>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</si>
  <si>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</si>
  <si>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</si>
  <si>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</si>
  <si>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</si>
  <si>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</si>
  <si>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</si>
  <si>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</si>
  <si>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</si>
  <si>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</si>
  <si>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</si>
  <si>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</si>
  <si>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</si>
  <si>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</si>
  <si>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</si>
  <si>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</si>
  <si>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</si>
  <si>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</si>
  <si>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</si>
  <si>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</si>
  <si>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</si>
  <si>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</si>
  <si>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</si>
  <si>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</si>
  <si>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</si>
  <si>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</si>
  <si>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</si>
  <si>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</si>
  <si>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</si>
  <si>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</si>
  <si>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</si>
  <si>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</si>
  <si>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</si>
  <si>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</si>
  <si>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</si>
  <si>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</si>
  <si>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</si>
  <si>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</si>
  <si>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</si>
  <si>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</si>
  <si>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</si>
  <si>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</si>
  <si>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</si>
  <si>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</si>
  <si>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</si>
  <si>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</si>
  <si>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</si>
  <si>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</si>
  <si>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</si>
  <si>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</si>
  <si>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</si>
  <si>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</si>
  <si>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</si>
  <si>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</si>
  <si>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</si>
  <si>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</si>
  <si>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</si>
  <si>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</si>
  <si>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</si>
  <si>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</si>
  <si>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</si>
  <si>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</si>
  <si>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</si>
  <si>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</si>
  <si>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</si>
  <si>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</si>
  <si>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</si>
  <si>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</si>
  <si>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</si>
  <si>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</si>
  <si>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</si>
  <si>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</si>
  <si>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</si>
  <si>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</si>
  <si>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</si>
  <si>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</si>
  <si>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</si>
  <si>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</si>
  <si>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</si>
  <si>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</si>
  <si>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</si>
  <si>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</si>
  <si>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</si>
  <si>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</si>
  <si>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</si>
  <si>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</si>
  <si>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</si>
  <si>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</si>
  <si>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</si>
  <si>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</si>
  <si>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</si>
  <si>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</si>
  <si>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</si>
  <si>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</si>
  <si>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</si>
  <si>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</si>
  <si>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</si>
  <si>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</si>
  <si>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</si>
  <si>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</si>
  <si>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</si>
  <si>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</si>
  <si>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</si>
  <si>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</si>
  <si>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</si>
  <si>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</si>
  <si>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</si>
  <si>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</si>
  <si>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</si>
  <si>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</si>
  <si>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</si>
  <si>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</si>
  <si>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</si>
  <si>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</si>
  <si>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</si>
  <si>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</si>
  <si>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</si>
  <si>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</si>
  <si>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</si>
  <si>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</si>
  <si>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</si>
  <si>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</si>
  <si>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</si>
  <si>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</si>
  <si>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</si>
  <si>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</si>
  <si>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</si>
  <si>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</si>
  <si>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</si>
  <si>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</si>
  <si>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</si>
  <si>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</si>
  <si>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</si>
  <si>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</si>
  <si>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</si>
  <si>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</si>
  <si>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</si>
  <si>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</si>
  <si>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</si>
  <si>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</si>
  <si>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</si>
  <si>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</si>
  <si>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</si>
  <si>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</si>
  <si>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</si>
  <si>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</si>
  <si>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</si>
  <si>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</si>
  <si>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</si>
  <si>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</si>
  <si>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</si>
  <si>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</si>
  <si>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</si>
  <si>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</si>
  <si>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</si>
  <si>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</si>
  <si>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</si>
  <si>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</si>
  <si>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</si>
  <si>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</si>
  <si>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</si>
  <si>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</si>
  <si>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</si>
  <si>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</si>
  <si>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</si>
  <si>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</si>
  <si>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</si>
  <si>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</si>
  <si>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</si>
  <si>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</si>
  <si>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</si>
  <si>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</si>
  <si>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</si>
  <si>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</si>
  <si>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</si>
  <si>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</si>
  <si>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</si>
  <si>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</si>
  <si>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</si>
  <si>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</si>
  <si>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</si>
  <si>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</si>
  <si>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</si>
  <si>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</si>
  <si>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</si>
  <si>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</si>
  <si>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</si>
  <si>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</si>
  <si>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</si>
  <si>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</si>
  <si>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</si>
  <si>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</si>
  <si>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</si>
  <si>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</si>
  <si>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</si>
  <si>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</si>
  <si>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</si>
  <si>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</si>
  <si>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</si>
  <si>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</si>
  <si>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</si>
  <si>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</si>
  <si>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</si>
  <si>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</si>
  <si>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</si>
  <si>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</si>
  <si>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</si>
  <si>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</si>
  <si>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</si>
  <si>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</si>
  <si>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</si>
  <si>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</si>
  <si>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</si>
  <si>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</si>
  <si>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</si>
  <si>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</si>
  <si>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</si>
  <si>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</si>
  <si>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</si>
  <si>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</si>
  <si>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</si>
  <si>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</si>
  <si>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</si>
  <si>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</si>
  <si>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</si>
  <si>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</si>
  <si>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</si>
  <si>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</si>
  <si>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</si>
  <si>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</si>
  <si>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</si>
  <si>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</si>
  <si>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</si>
  <si>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</si>
  <si>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</si>
  <si>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</si>
  <si>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</si>
  <si>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</si>
  <si>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</si>
  <si>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</si>
  <si>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</si>
  <si>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</si>
  <si>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</si>
  <si>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</si>
  <si>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</si>
  <si>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</si>
  <si>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</si>
  <si>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</si>
  <si>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</si>
  <si>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</si>
  <si>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</si>
  <si>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</si>
  <si>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</si>
  <si>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</si>
  <si>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</si>
  <si>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</si>
  <si>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</si>
  <si>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</si>
  <si>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</si>
  <si>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</si>
  <si>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</si>
  <si>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</si>
  <si>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</si>
  <si>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</si>
  <si>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</si>
  <si>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</si>
  <si>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</si>
  <si>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</si>
  <si>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</si>
  <si>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</si>
  <si>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</si>
  <si>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</si>
  <si>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</si>
  <si>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</si>
  <si>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</si>
  <si>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</si>
  <si>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</si>
  <si>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</si>
  <si>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</si>
  <si>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</si>
  <si>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</si>
  <si>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</si>
  <si>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</si>
  <si>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</si>
  <si>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</si>
  <si>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</si>
  <si>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</si>
  <si>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</si>
  <si>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</si>
  <si>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</si>
  <si>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</si>
  <si>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</si>
  <si>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</si>
  <si>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</si>
  <si>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</si>
  <si>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</si>
  <si>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</si>
  <si>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</si>
  <si>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</si>
  <si>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</si>
  <si>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</si>
  <si>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</si>
  <si>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</si>
  <si>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</si>
  <si>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</si>
  <si>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</si>
  <si>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</si>
  <si>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</si>
  <si>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</si>
  <si>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</si>
  <si>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</si>
  <si>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</si>
  <si>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</si>
  <si>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</si>
  <si>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</si>
  <si>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</si>
  <si>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</si>
  <si>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</si>
  <si>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</si>
  <si>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</si>
  <si>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</si>
  <si>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</si>
  <si>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</si>
  <si>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</si>
  <si>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</si>
  <si>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</si>
  <si>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</si>
  <si>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</si>
  <si>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</si>
  <si>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</si>
  <si>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</si>
  <si>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</si>
  <si>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</si>
  <si>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</si>
  <si>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</si>
  <si>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</si>
  <si>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</si>
  <si>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</si>
  <si>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</si>
  <si>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</si>
  <si>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</si>
  <si>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</si>
  <si>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</si>
  <si>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</si>
  <si>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</si>
  <si>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</si>
  <si>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</si>
  <si>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</si>
  <si>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</si>
  <si>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</si>
  <si>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</si>
  <si>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</si>
  <si>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</si>
  <si>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</si>
  <si>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</si>
  <si>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</si>
  <si>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</si>
  <si>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</si>
  <si>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</si>
  <si>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</si>
  <si>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</si>
  <si>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</si>
  <si>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</si>
  <si>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</si>
  <si>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</si>
  <si>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</si>
  <si>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</si>
  <si>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</si>
  <si>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</si>
  <si>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</si>
  <si>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</si>
  <si>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</si>
  <si>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</si>
  <si>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</si>
  <si>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</si>
  <si>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</si>
  <si>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</si>
  <si>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</si>
  <si>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</si>
  <si>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</si>
  <si>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</si>
  <si>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</si>
  <si>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</si>
  <si>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</si>
  <si>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</si>
  <si>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</si>
  <si>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</si>
  <si>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</si>
  <si>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</si>
  <si>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</si>
  <si>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</si>
  <si>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</si>
  <si>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</si>
  <si>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</si>
  <si>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</si>
  <si>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</si>
  <si>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</si>
  <si>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</si>
  <si>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</si>
  <si>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</si>
  <si>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</si>
  <si>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</si>
  <si>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</si>
  <si>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</si>
  <si>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</si>
  <si>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</si>
  <si>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</si>
  <si>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</si>
  <si>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</si>
  <si>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</si>
  <si>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</si>
  <si>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</si>
  <si>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</si>
  <si>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</si>
  <si>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</si>
  <si>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</si>
  <si>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</si>
  <si>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</si>
  <si>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</si>
  <si>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</si>
  <si>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</si>
  <si>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</si>
  <si>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</si>
  <si>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</si>
  <si>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</si>
  <si>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</si>
  <si>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</si>
  <si>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</si>
  <si>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</si>
  <si>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</si>
  <si>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</si>
  <si>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</si>
  <si>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</si>
  <si>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</si>
  <si>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</si>
  <si>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</si>
  <si>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</si>
  <si>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</si>
  <si>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</si>
  <si>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</si>
  <si>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</si>
  <si>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</si>
  <si>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</si>
  <si>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</si>
  <si>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</si>
  <si>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</si>
  <si>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</si>
  <si>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</si>
  <si>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</si>
  <si>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</si>
  <si>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</si>
  <si>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</si>
  <si>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</si>
  <si>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</si>
  <si>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</si>
  <si>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</si>
  <si>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</si>
  <si>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</si>
  <si>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</si>
  <si>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</si>
  <si>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</si>
  <si>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</si>
  <si>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</si>
  <si>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</si>
  <si>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</si>
  <si>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</si>
  <si>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</si>
  <si>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</si>
  <si>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</si>
  <si>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</si>
  <si>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</si>
  <si>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</si>
  <si>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</si>
  <si>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</si>
  <si>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</si>
  <si>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</si>
  <si>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</si>
  <si>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</si>
  <si>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</si>
  <si>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</si>
  <si>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</si>
  <si>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</si>
  <si>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</si>
  <si>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</si>
  <si>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</si>
  <si>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</si>
  <si>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</si>
  <si>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</si>
  <si>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</si>
  <si>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</si>
  <si>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</si>
  <si>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</si>
  <si>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</si>
  <si>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</si>
  <si>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</si>
  <si>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</si>
  <si>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</si>
  <si>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</si>
  <si>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</si>
  <si>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</si>
  <si>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</si>
  <si>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</si>
  <si>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</si>
  <si>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</si>
  <si>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</si>
  <si>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</si>
  <si>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</si>
  <si>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</si>
  <si>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</si>
  <si>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</si>
  <si>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</si>
  <si>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</si>
  <si>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</si>
  <si>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</si>
  <si>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</si>
  <si>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</si>
  <si>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</si>
  <si>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</si>
  <si>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</si>
  <si>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</si>
  <si>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</si>
  <si>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</si>
  <si>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</si>
  <si>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</si>
  <si>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</si>
  <si>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</si>
  <si>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</si>
  <si>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</si>
  <si>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</si>
  <si>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</si>
  <si>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</si>
  <si>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</si>
  <si>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</si>
  <si>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</si>
  <si>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</si>
  <si>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</si>
  <si>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</si>
  <si>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</si>
  <si>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</si>
  <si>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</si>
  <si>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</si>
  <si>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</si>
  <si>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</si>
  <si>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</si>
  <si>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</si>
  <si>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</si>
  <si>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</si>
  <si>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</si>
  <si>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</si>
  <si>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</si>
  <si>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</si>
  <si>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</si>
  <si>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</si>
  <si>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</si>
  <si>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</si>
  <si>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</si>
  <si>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</si>
  <si>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</si>
  <si>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</si>
  <si>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</si>
  <si>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</si>
  <si>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</si>
  <si>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</si>
  <si>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</si>
  <si>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</si>
  <si>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</si>
  <si>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</si>
  <si>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</si>
  <si>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</si>
  <si>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</si>
  <si>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</si>
  <si>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</si>
  <si>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</si>
  <si>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</si>
  <si>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</si>
  <si>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</si>
  <si>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</si>
  <si>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</si>
  <si>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</si>
  <si>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</si>
  <si>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</si>
  <si>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</si>
  <si>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</si>
  <si>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</si>
  <si>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</si>
  <si>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</si>
  <si>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</si>
  <si>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</si>
  <si>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</si>
  <si>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</si>
  <si>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</si>
  <si>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</si>
  <si>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</si>
  <si>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</si>
  <si>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</si>
  <si>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</si>
  <si>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</si>
  <si>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</si>
  <si>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</si>
  <si>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</si>
  <si>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</si>
  <si>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</si>
  <si>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</si>
  <si>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</si>
  <si>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</si>
  <si>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</si>
  <si>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</si>
  <si>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</si>
  <si>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</si>
  <si>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</si>
  <si>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</si>
  <si>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</si>
  <si>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</si>
  <si>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</si>
  <si>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</si>
  <si>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</si>
  <si>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</si>
  <si>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</si>
  <si>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</si>
  <si>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</si>
  <si>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</si>
  <si>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</si>
  <si>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</si>
  <si>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</si>
  <si>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</si>
  <si>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</si>
  <si>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</si>
  <si>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</si>
  <si>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</si>
  <si>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</si>
  <si>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</si>
  <si>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</si>
  <si>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</si>
  <si>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</si>
  <si>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</si>
  <si>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</si>
  <si>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</si>
  <si>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</si>
  <si>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</si>
  <si>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</si>
  <si>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</si>
  <si>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</si>
  <si>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</si>
  <si>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</si>
  <si>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</si>
  <si>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</si>
  <si>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</si>
  <si>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</si>
  <si>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</si>
  <si>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</si>
  <si>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</si>
  <si>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</si>
  <si>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</si>
  <si>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</si>
  <si>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</si>
  <si>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</si>
  <si>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</si>
  <si>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</si>
  <si>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</si>
  <si>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</si>
  <si>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</si>
  <si>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</si>
  <si>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</si>
  <si>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</si>
  <si>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</si>
  <si>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</si>
  <si>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</si>
  <si>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</si>
  <si>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</si>
  <si>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</si>
  <si>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</si>
  <si>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</si>
  <si>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</si>
  <si>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</si>
  <si>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</si>
  <si>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</si>
  <si>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</si>
  <si>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</si>
  <si>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</si>
  <si>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</si>
  <si>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</si>
  <si>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</si>
  <si>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</si>
  <si>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</si>
  <si>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</si>
  <si>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</si>
  <si>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</si>
  <si>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</si>
  <si>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</si>
  <si>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</si>
  <si>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</si>
  <si>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</si>
  <si>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</si>
  <si>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</si>
  <si>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</si>
  <si>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</si>
  <si>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</si>
  <si>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</si>
  <si>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</si>
  <si>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</si>
  <si>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</si>
  <si>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</si>
  <si>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</si>
  <si>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</si>
  <si>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</si>
  <si>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</si>
  <si>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</si>
  <si>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</si>
  <si>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</si>
  <si>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</si>
  <si>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</si>
  <si>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</si>
  <si>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</si>
  <si>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</si>
  <si>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</si>
  <si>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</si>
  <si>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</si>
  <si>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</si>
  <si>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</si>
  <si>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</si>
  <si>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</si>
  <si>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</si>
  <si>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</si>
  <si>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</si>
  <si>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</si>
  <si>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</si>
  <si>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</si>
  <si>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</si>
  <si>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</si>
  <si>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</si>
  <si>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</si>
  <si>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</si>
  <si>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</si>
  <si>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</si>
  <si>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</si>
  <si>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</si>
  <si>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</si>
  <si>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</si>
  <si>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</si>
  <si>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</si>
  <si>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</si>
  <si>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</si>
  <si>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</si>
  <si>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</si>
  <si>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</si>
  <si>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</si>
  <si>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</si>
  <si>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</si>
  <si>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</si>
  <si>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</si>
  <si>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</si>
  <si>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</si>
  <si>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</si>
  <si>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</si>
  <si>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</si>
  <si>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</si>
  <si>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</si>
  <si>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</si>
  <si>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</si>
  <si>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</si>
  <si>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</si>
  <si>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</si>
  <si>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</si>
  <si>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</si>
  <si>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</si>
  <si>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</si>
  <si>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</si>
  <si>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</si>
  <si>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</si>
  <si>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</si>
  <si>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</si>
  <si>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</si>
  <si>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</si>
  <si>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</si>
  <si>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</si>
  <si>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</si>
  <si>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</si>
  <si>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</si>
  <si>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</si>
  <si>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</si>
  <si>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</si>
  <si>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</si>
  <si>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</si>
  <si>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</si>
  <si>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</si>
  <si>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</si>
  <si>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</si>
  <si>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</si>
  <si>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</si>
  <si>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</si>
  <si>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</si>
  <si>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</si>
  <si>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</si>
  <si>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</si>
  <si>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</si>
  <si>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</si>
  <si>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</si>
  <si>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</si>
  <si>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</si>
  <si>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</si>
  <si>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</si>
  <si>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</si>
  <si>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</si>
  <si>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</si>
  <si>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</si>
  <si>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</si>
  <si>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</si>
  <si>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</si>
  <si>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</si>
  <si>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</si>
  <si>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</si>
  <si>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</si>
  <si>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</si>
  <si>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</si>
  <si>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</si>
  <si>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</si>
  <si>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</si>
  <si>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</si>
  <si>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</si>
  <si>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</si>
  <si>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</si>
  <si>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</si>
  <si>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</si>
  <si>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</si>
  <si>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</si>
  <si>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</si>
  <si>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</si>
  <si>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</si>
  <si>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</si>
  <si>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</si>
  <si>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</si>
  <si>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</si>
  <si>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</si>
  <si>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</si>
  <si>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</si>
  <si>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</si>
  <si>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</si>
  <si>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</si>
  <si>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</si>
  <si>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</si>
  <si>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</si>
  <si>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</si>
  <si>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</si>
  <si>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</si>
  <si>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</si>
  <si>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</si>
  <si>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</si>
  <si>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</si>
  <si>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</si>
  <si>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</si>
  <si>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</si>
  <si>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</si>
  <si>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</si>
  <si>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</si>
  <si>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</si>
  <si>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</si>
  <si>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</si>
  <si>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</si>
  <si>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</si>
  <si>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</si>
  <si>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</si>
  <si>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</si>
  <si>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</si>
  <si>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</si>
  <si>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</si>
  <si>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</si>
  <si>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</si>
  <si>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</si>
  <si>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</si>
  <si>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</si>
  <si>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</si>
  <si>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</si>
  <si>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</si>
  <si>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</si>
  <si>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</si>
  <si>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</si>
  <si>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</si>
  <si>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</si>
  <si>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</si>
  <si>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</si>
  <si>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</si>
  <si>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</si>
  <si>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</si>
  <si>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</si>
  <si>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</si>
  <si>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</si>
  <si>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</si>
  <si>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</si>
  <si>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</si>
  <si>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</si>
  <si>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</si>
  <si>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</si>
  <si>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</si>
  <si>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</si>
  <si>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</si>
  <si>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</si>
  <si>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</si>
  <si>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</si>
  <si>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</si>
  <si>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</si>
  <si>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</si>
  <si>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</si>
  <si>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</si>
  <si>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</si>
  <si>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</si>
  <si>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</si>
  <si>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</si>
  <si>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</si>
  <si>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</si>
  <si>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</si>
  <si>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</si>
  <si>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</si>
  <si>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</si>
  <si>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</si>
  <si>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</si>
  <si>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</si>
  <si>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</si>
  <si>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</si>
  <si>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</si>
  <si>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</si>
  <si>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</si>
  <si>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</si>
  <si>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</si>
  <si>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</si>
  <si>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</si>
  <si>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</si>
  <si>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</si>
  <si>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</si>
  <si>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</si>
  <si>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</si>
  <si>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</si>
  <si>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</si>
  <si>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</si>
  <si>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</si>
  <si>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</si>
  <si>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</si>
  <si>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</si>
  <si>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</si>
  <si>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</si>
  <si>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</si>
  <si>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</si>
  <si>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</si>
  <si>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</si>
  <si>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</si>
  <si>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</si>
  <si>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</si>
  <si>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</si>
  <si>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</si>
  <si>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</si>
  <si>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</si>
  <si>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</si>
  <si>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</si>
  <si>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</si>
  <si>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</si>
  <si>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</si>
  <si>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</si>
  <si>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</si>
  <si>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</si>
  <si>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</si>
  <si>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</si>
  <si>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</si>
  <si>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</si>
  <si>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</si>
  <si>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</si>
  <si>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</si>
  <si>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</si>
  <si>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</si>
  <si>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</si>
  <si>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</si>
  <si>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</si>
  <si>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</si>
  <si>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</si>
  <si>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</si>
  <si>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</si>
  <si>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</si>
  <si>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</si>
  <si>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</si>
  <si>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</si>
  <si>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</si>
  <si>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</si>
  <si>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</si>
  <si>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</si>
  <si>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</si>
  <si>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</si>
  <si>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</si>
  <si>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</si>
  <si>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</si>
  <si>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</si>
  <si>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</si>
  <si>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</si>
  <si>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</si>
  <si>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</si>
  <si>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</si>
  <si>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</si>
  <si>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</si>
  <si>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</si>
  <si>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</si>
  <si>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</si>
  <si>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</si>
  <si>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</si>
  <si>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</si>
  <si>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</si>
  <si>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</si>
  <si>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</si>
  <si>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</si>
  <si>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</si>
  <si>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</si>
  <si>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</si>
  <si>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</si>
  <si>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</si>
  <si>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</si>
  <si>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</si>
  <si>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</si>
  <si>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</si>
  <si>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</si>
  <si>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</si>
  <si>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</si>
  <si>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</si>
  <si>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</si>
  <si>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</si>
  <si>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</si>
  <si>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</si>
  <si>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</si>
  <si>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</si>
  <si>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</si>
  <si>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</si>
  <si>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</si>
  <si>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</si>
  <si>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</si>
  <si>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</si>
  <si>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</si>
  <si>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</si>
  <si>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</si>
  <si>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</si>
  <si>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</si>
  <si>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</si>
  <si>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</si>
  <si>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</si>
  <si>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</si>
  <si>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</si>
  <si>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</si>
  <si>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</si>
  <si>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</si>
  <si>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</si>
  <si>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</si>
  <si>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</si>
  <si>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</si>
  <si>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</si>
  <si>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</si>
  <si>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</si>
  <si>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</si>
  <si>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</si>
  <si>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</si>
  <si>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</si>
  <si>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</si>
  <si>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</si>
  <si>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</si>
  <si>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</si>
  <si>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</si>
  <si>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</si>
  <si>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</si>
  <si>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</si>
  <si>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</si>
  <si>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</si>
  <si>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</si>
  <si>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</si>
  <si>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</si>
  <si>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</si>
  <si>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</si>
  <si>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</si>
  <si>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</si>
  <si>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</si>
  <si>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</si>
  <si>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</si>
  <si>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</si>
  <si>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</si>
  <si>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</si>
  <si>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</si>
  <si>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</si>
  <si>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</si>
  <si>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</si>
  <si>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</si>
  <si>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</si>
  <si>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</si>
  <si>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</si>
  <si>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</si>
  <si>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</si>
  <si>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</si>
  <si>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</si>
  <si>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</si>
  <si>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</si>
  <si>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</si>
  <si>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</si>
  <si>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</si>
  <si>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</si>
  <si>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</si>
  <si>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</si>
  <si>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</si>
  <si>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</si>
  <si>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</si>
  <si>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</si>
  <si>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</si>
  <si>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</si>
  <si>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</si>
  <si>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</si>
  <si>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</si>
  <si>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</si>
  <si>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</si>
  <si>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</si>
  <si>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</si>
  <si>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</si>
  <si>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</si>
  <si>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</si>
  <si>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</si>
  <si>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</si>
  <si>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</si>
  <si>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</si>
  <si>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</si>
  <si>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</si>
  <si>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</si>
  <si>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</si>
  <si>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</si>
  <si>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</si>
  <si>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</si>
  <si>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</si>
  <si>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</si>
  <si>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</si>
  <si>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</si>
  <si>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</si>
  <si>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</si>
  <si>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</si>
  <si>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</si>
  <si>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</si>
  <si>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</si>
  <si>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</si>
  <si>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</si>
  <si>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</si>
  <si>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</si>
  <si>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</si>
  <si>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</si>
  <si>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</si>
  <si>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</si>
  <si>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</si>
  <si>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</si>
  <si>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</si>
  <si>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</si>
  <si>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</si>
  <si>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</si>
  <si>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</si>
  <si>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</si>
  <si>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</si>
  <si>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</si>
  <si>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</si>
  <si>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</si>
  <si>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</si>
  <si>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</si>
  <si>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</si>
  <si>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</si>
  <si>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</si>
  <si>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</si>
  <si>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</si>
  <si>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</si>
  <si>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</si>
  <si>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</si>
  <si>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</si>
  <si>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</si>
  <si>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</si>
  <si>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</si>
  <si>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</si>
  <si>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</si>
  <si>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</si>
  <si>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</si>
  <si>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</si>
  <si>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</si>
  <si>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</si>
  <si>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</si>
  <si>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</si>
  <si>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</si>
  <si>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</si>
  <si>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</si>
  <si>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</si>
  <si>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</si>
  <si>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</si>
  <si>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</si>
  <si>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</si>
  <si>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</si>
  <si>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</si>
  <si>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</si>
  <si>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</si>
  <si>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</si>
  <si>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</si>
  <si>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</si>
  <si>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</si>
  <si>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</si>
  <si>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</si>
  <si>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</si>
  <si>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</si>
  <si>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</si>
  <si>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</si>
  <si>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</si>
  <si>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</si>
  <si>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</si>
  <si>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</si>
  <si>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</si>
  <si>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</si>
  <si>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</si>
  <si>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</si>
  <si>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</si>
  <si>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</si>
  <si>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</si>
  <si>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</si>
  <si>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</si>
  <si>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</si>
  <si>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</si>
  <si>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</si>
  <si>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</si>
  <si>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</si>
  <si>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</si>
  <si>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</si>
  <si>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</si>
  <si>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</si>
  <si>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</si>
  <si>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</si>
  <si>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</si>
  <si>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</si>
  <si>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</si>
  <si>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</si>
  <si>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</si>
  <si>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</si>
  <si>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</si>
  <si>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</si>
  <si>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</si>
  <si>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</si>
  <si>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</si>
  <si>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</si>
  <si>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</si>
  <si>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</si>
  <si>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</si>
  <si>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</si>
  <si>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</si>
  <si>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</si>
  <si>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</si>
  <si>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</si>
  <si>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</si>
  <si>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</si>
  <si>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</si>
  <si>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</si>
  <si>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</si>
  <si>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</si>
  <si>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</si>
  <si>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</si>
  <si>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</si>
  <si>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</si>
  <si>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</si>
  <si>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</si>
  <si>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</si>
  <si>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</si>
  <si>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</si>
  <si>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</si>
  <si>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</si>
  <si>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</si>
  <si>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</si>
  <si>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</si>
  <si>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</si>
  <si>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</si>
  <si>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</si>
  <si>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</si>
  <si>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</si>
  <si>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</si>
  <si>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</si>
  <si>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</si>
  <si>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</si>
  <si>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</si>
  <si>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</si>
  <si>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</si>
  <si>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</si>
  <si>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</si>
  <si>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</si>
  <si>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</si>
  <si>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</si>
  <si>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</si>
  <si>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</si>
  <si>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</si>
  <si>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</si>
  <si>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</si>
  <si>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</si>
  <si>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</si>
  <si>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</si>
  <si>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</si>
  <si>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</si>
  <si>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</si>
  <si>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</si>
  <si>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</si>
  <si>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</si>
  <si>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</si>
  <si>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</si>
  <si>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</si>
  <si>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</si>
  <si>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</si>
  <si>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</si>
  <si>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</si>
  <si>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</si>
  <si>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</si>
  <si>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</si>
  <si>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</si>
  <si>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</si>
  <si>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</si>
  <si>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</si>
  <si>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</si>
  <si>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</si>
  <si>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</si>
  <si>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</si>
  <si>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</si>
  <si>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</si>
  <si>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</si>
  <si>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</si>
  <si>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</si>
  <si>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</si>
  <si>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</si>
  <si>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</si>
  <si>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</si>
  <si>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</si>
  <si>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</si>
  <si>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</si>
  <si>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</si>
  <si>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</si>
  <si>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</si>
  <si>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</si>
  <si>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</si>
  <si>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</si>
  <si>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</si>
  <si>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</si>
  <si>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</si>
  <si>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</si>
  <si>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</si>
  <si>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</si>
  <si>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</si>
  <si>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</si>
  <si>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</si>
  <si>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</si>
  <si>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</si>
  <si>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</si>
  <si>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</si>
  <si>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</si>
  <si>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</si>
  <si>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</si>
  <si>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</si>
  <si>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</si>
  <si>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</si>
  <si>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</si>
  <si>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</si>
  <si>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</si>
  <si>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</si>
  <si>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</si>
  <si>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</si>
  <si>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</si>
  <si>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</si>
  <si>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</si>
  <si>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</si>
  <si>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</si>
  <si>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</si>
  <si>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</si>
  <si>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</si>
  <si>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</si>
  <si>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</si>
  <si>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</si>
  <si>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</si>
  <si>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</si>
  <si>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</si>
  <si>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</si>
  <si>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</si>
  <si>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</si>
  <si>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</si>
  <si>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</si>
  <si>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</si>
  <si>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</si>
  <si>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</si>
  <si>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</si>
  <si>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</si>
  <si>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</si>
  <si>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</si>
  <si>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</si>
  <si>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</si>
  <si>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</si>
  <si>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</si>
  <si>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</si>
  <si>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</si>
  <si>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</si>
  <si>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</si>
  <si>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</si>
  <si>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</si>
  <si>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</si>
  <si>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</si>
  <si>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</si>
  <si>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</si>
  <si>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</si>
  <si>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</si>
  <si>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</si>
  <si>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</si>
  <si>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</si>
  <si>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</si>
  <si>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</si>
  <si>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</si>
  <si>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</si>
  <si>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</si>
  <si>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</si>
  <si>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</si>
  <si>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</si>
  <si>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</si>
  <si>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</si>
  <si>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</si>
  <si>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</si>
  <si>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</si>
  <si>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</si>
  <si>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</si>
  <si>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</si>
  <si>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</si>
  <si>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</si>
  <si>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</si>
  <si>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</si>
  <si>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</si>
  <si>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</si>
  <si>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</si>
  <si>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</si>
  <si>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</si>
  <si>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</si>
  <si>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</si>
  <si>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</si>
  <si>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</si>
  <si>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</si>
  <si>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</si>
  <si>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</si>
  <si>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</si>
  <si>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</si>
  <si>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</si>
  <si>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</si>
  <si>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</si>
  <si>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</si>
  <si>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</si>
  <si>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</si>
  <si>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</si>
  <si>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</si>
  <si>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</si>
  <si>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</si>
  <si>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</si>
  <si>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</si>
  <si>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</si>
  <si>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</si>
  <si>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</si>
  <si>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</si>
  <si>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</si>
  <si>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</si>
  <si>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</si>
  <si>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</si>
  <si>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</si>
  <si>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</si>
  <si>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</si>
  <si>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</si>
  <si>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</si>
  <si>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</si>
  <si>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</si>
  <si>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</si>
  <si>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</si>
  <si>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</si>
  <si>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</si>
  <si>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</si>
  <si>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</si>
  <si>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</si>
  <si>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</si>
  <si>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</si>
  <si>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</si>
  <si>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</si>
  <si>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</si>
  <si>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</si>
  <si>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</si>
  <si>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</si>
  <si>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</si>
  <si>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</si>
  <si>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</si>
  <si>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</si>
  <si>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</si>
  <si>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</si>
  <si>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</si>
  <si>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</si>
  <si>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</si>
  <si>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</si>
  <si>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</si>
  <si>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</si>
  <si>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</si>
  <si>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</si>
  <si>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</si>
  <si>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</si>
  <si>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</si>
  <si>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</si>
  <si>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</si>
  <si>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</si>
  <si>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</si>
  <si>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</si>
  <si>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</si>
  <si>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</si>
  <si>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</si>
  <si>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</si>
  <si>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</si>
  <si>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</si>
  <si>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</si>
  <si>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</si>
  <si>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</si>
  <si>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</si>
  <si>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</si>
  <si>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</si>
  <si>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</si>
  <si>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</si>
  <si>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</si>
  <si>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</si>
  <si>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</si>
  <si>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</si>
  <si>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</si>
  <si>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</si>
  <si>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</si>
  <si>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</si>
  <si>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</si>
  <si>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</si>
  <si>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</si>
  <si>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</si>
  <si>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</si>
  <si>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</si>
  <si>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</si>
  <si>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</si>
  <si>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</si>
  <si>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</si>
  <si>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</si>
  <si>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</si>
  <si>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</si>
  <si>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</si>
  <si>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</si>
  <si>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</si>
  <si>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</si>
  <si>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</si>
  <si>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</si>
  <si>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</si>
  <si>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</si>
  <si>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</si>
  <si>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</si>
  <si>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</si>
  <si>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</si>
  <si>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</si>
  <si>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</si>
  <si>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</si>
  <si>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</si>
  <si>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</si>
  <si>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</si>
  <si>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</si>
  <si>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</si>
  <si>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</si>
  <si>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</si>
  <si>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</si>
  <si>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</si>
  <si>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</si>
  <si>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</si>
  <si>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</si>
  <si>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</si>
  <si>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</si>
  <si>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</si>
  <si>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</si>
  <si>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</si>
  <si>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</si>
  <si>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</si>
  <si>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</si>
  <si>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</si>
  <si>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</si>
  <si>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</si>
  <si>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</si>
  <si>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</si>
  <si>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</si>
  <si>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</si>
  <si>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</si>
  <si>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</si>
  <si>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</si>
  <si>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</si>
  <si>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</si>
  <si>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</si>
  <si>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</si>
  <si>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</si>
  <si>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</si>
  <si>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</si>
  <si>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</si>
  <si>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</si>
  <si>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</si>
  <si>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</si>
  <si>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</si>
  <si>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</si>
  <si>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</si>
  <si>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</si>
  <si>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</si>
  <si>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</si>
  <si>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</si>
  <si>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</si>
  <si>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</si>
  <si>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</si>
  <si>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</si>
  <si>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</si>
  <si>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</si>
  <si>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</si>
  <si>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</si>
  <si>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</si>
  <si>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</si>
  <si>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</si>
  <si>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</si>
  <si>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</si>
  <si>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</si>
  <si>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</si>
  <si>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</si>
  <si>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</si>
  <si>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</si>
  <si>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</si>
  <si>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</si>
  <si>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</si>
  <si>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</si>
  <si>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</si>
  <si>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</si>
  <si>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</si>
  <si>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</si>
  <si>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</si>
  <si>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</si>
  <si>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</si>
  <si>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</si>
  <si>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</si>
  <si>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</si>
  <si>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</si>
  <si>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</si>
  <si>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</si>
  <si>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</si>
  <si>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</si>
  <si>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</si>
  <si>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</si>
  <si>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</si>
  <si>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</si>
  <si>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</si>
  <si>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</si>
  <si>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</si>
  <si>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</si>
  <si>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</si>
  <si>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</si>
  <si>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</si>
  <si>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</si>
  <si>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</si>
  <si>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</si>
  <si>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</si>
  <si>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</si>
  <si>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</si>
  <si>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</si>
  <si>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</si>
  <si>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</si>
  <si>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</si>
  <si>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</si>
  <si>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</si>
  <si>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</si>
  <si>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</si>
  <si>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</si>
  <si>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</si>
  <si>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</si>
  <si>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</si>
  <si>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</si>
  <si>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</si>
  <si>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</si>
  <si>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</si>
  <si>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</si>
  <si>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</si>
  <si>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</si>
  <si>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</si>
  <si>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</si>
  <si>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</si>
  <si>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</si>
  <si>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</si>
  <si>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</si>
  <si>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</si>
  <si>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</si>
  <si>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</si>
  <si>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</si>
  <si>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</si>
  <si>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</si>
  <si>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</si>
  <si>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</si>
  <si>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</si>
  <si>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</si>
  <si>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</si>
  <si>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</si>
  <si>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</si>
  <si>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</si>
  <si>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</si>
  <si>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</si>
  <si>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</si>
  <si>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</si>
  <si>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</si>
  <si>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</si>
  <si>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</si>
  <si>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</si>
  <si>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</si>
  <si>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</si>
  <si>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</si>
  <si>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</si>
  <si>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</si>
  <si>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</si>
  <si>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</si>
  <si>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</si>
  <si>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</si>
  <si>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</si>
  <si>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</si>
  <si>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</si>
  <si>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</si>
  <si>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</si>
  <si>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</si>
  <si>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</si>
  <si>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</si>
  <si>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</si>
  <si>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</si>
  <si>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</si>
  <si>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</si>
  <si>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</si>
  <si>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</si>
  <si>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</si>
  <si>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</si>
  <si>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</si>
  <si>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</si>
  <si>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</si>
  <si>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</si>
  <si>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</si>
  <si>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</si>
  <si>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</si>
  <si>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</si>
  <si>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</si>
  <si>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</si>
  <si>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</si>
  <si>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</si>
  <si>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</si>
  <si>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</si>
  <si>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</si>
  <si>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</si>
  <si>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</si>
  <si>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</si>
  <si>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</si>
  <si>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</si>
  <si>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</si>
  <si>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</si>
  <si>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</si>
  <si>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</si>
  <si>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</si>
  <si>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</si>
  <si>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</si>
  <si>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</si>
  <si>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</si>
  <si>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</si>
  <si>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</si>
  <si>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</si>
  <si>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</si>
  <si>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</si>
  <si>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</si>
  <si>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</si>
  <si>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</si>
  <si>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</si>
  <si>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</si>
  <si>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</si>
  <si>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</si>
  <si>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</si>
  <si>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</si>
  <si>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</si>
  <si>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</si>
  <si>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</si>
  <si>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</si>
  <si>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</si>
  <si>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</si>
  <si>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</si>
  <si>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</si>
  <si>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</si>
  <si>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</si>
  <si>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</si>
  <si>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</si>
  <si>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</si>
  <si>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</si>
  <si>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</si>
  <si>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</si>
  <si>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</si>
  <si>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</si>
  <si>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</si>
  <si>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</si>
  <si>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</si>
  <si>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</si>
  <si>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</si>
  <si>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</si>
  <si>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</si>
  <si>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</si>
  <si>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</si>
  <si>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</si>
  <si>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</si>
  <si>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</si>
  <si>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</si>
  <si>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</si>
  <si>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</si>
  <si>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</si>
  <si>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</si>
  <si>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</si>
  <si>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</si>
  <si>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</si>
  <si>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</si>
  <si>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</si>
  <si>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</si>
  <si>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</si>
  <si>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</si>
  <si>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</si>
  <si>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</si>
  <si>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</si>
  <si>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</si>
  <si>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</si>
  <si>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</si>
  <si>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</si>
  <si>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</si>
  <si>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</si>
  <si>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</si>
  <si>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</si>
  <si>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</si>
  <si>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</si>
  <si>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</si>
  <si>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</si>
  <si>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</si>
  <si>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</si>
  <si>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</si>
  <si>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</si>
  <si>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</si>
  <si>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</si>
  <si>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</si>
  <si>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</si>
  <si>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</si>
  <si>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</si>
  <si>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</si>
  <si>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</si>
  <si>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</si>
  <si>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</si>
  <si>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</si>
  <si>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</si>
  <si>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</si>
  <si>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</si>
  <si>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</si>
  <si>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</si>
  <si>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</si>
  <si>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</si>
  <si>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</si>
  <si>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</si>
  <si>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</si>
  <si>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</si>
  <si>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</si>
  <si>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</si>
  <si>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</si>
  <si>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</si>
  <si>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</si>
  <si>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</si>
  <si>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</si>
  <si>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</si>
  <si>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</si>
  <si>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</si>
  <si>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</si>
  <si>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</si>
  <si>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</si>
  <si>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</si>
  <si>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</si>
  <si>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</si>
  <si>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</si>
  <si>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</si>
  <si>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</si>
  <si>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</si>
  <si>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</si>
  <si>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</si>
  <si>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</si>
  <si>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</si>
  <si>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</si>
  <si>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</si>
  <si>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</si>
  <si>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</si>
  <si>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</si>
  <si>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</si>
  <si>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</si>
  <si>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</si>
  <si>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</si>
  <si>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</si>
  <si>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</si>
  <si>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</si>
  <si>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</si>
  <si>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</si>
  <si>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</si>
  <si>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</si>
  <si>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</si>
  <si>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</si>
  <si>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</si>
  <si>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</si>
  <si>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</si>
  <si>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</si>
  <si>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</si>
  <si>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</si>
  <si>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</si>
  <si>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</si>
  <si>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</si>
  <si>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</si>
  <si>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</si>
  <si>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</si>
  <si>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</si>
  <si>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</si>
  <si>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</si>
  <si>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</si>
  <si>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</si>
  <si>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</si>
  <si>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</si>
  <si>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</si>
  <si>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</si>
  <si>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</si>
  <si>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</si>
  <si>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</si>
  <si>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</si>
  <si>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</si>
  <si>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</si>
  <si>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</si>
  <si>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</si>
  <si>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</si>
  <si>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</si>
  <si>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</si>
  <si>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</si>
  <si>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</si>
  <si>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</si>
  <si>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</si>
  <si>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</si>
  <si>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</si>
  <si>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</si>
  <si>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</si>
  <si>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</si>
  <si>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</si>
  <si>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</si>
  <si>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</si>
  <si>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</si>
  <si>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</si>
  <si>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</si>
  <si>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</si>
  <si>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</si>
  <si>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</si>
  <si>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</si>
  <si>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</si>
  <si>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</si>
  <si>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</si>
  <si>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</si>
  <si>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</si>
  <si>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</si>
  <si>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</si>
  <si>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</si>
  <si>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</si>
  <si>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</si>
  <si>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</si>
  <si>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</si>
  <si>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</si>
  <si>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</si>
  <si>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</si>
  <si>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</si>
  <si>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</si>
  <si>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</si>
  <si>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</si>
  <si>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</si>
  <si>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</si>
  <si>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</si>
  <si>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</si>
  <si>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</si>
  <si>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</si>
  <si>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</si>
  <si>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</si>
  <si>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</si>
  <si>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</si>
  <si>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</si>
  <si>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</si>
  <si>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</si>
  <si>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</si>
  <si>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</si>
  <si>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</si>
  <si>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</si>
  <si>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</si>
  <si>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</si>
  <si>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</si>
  <si>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</si>
  <si>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</si>
  <si>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</si>
  <si>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</si>
  <si>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</si>
  <si>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</si>
  <si>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</si>
  <si>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</si>
  <si>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</si>
  <si>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</si>
  <si>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</si>
  <si>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</si>
  <si>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</si>
  <si>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</si>
  <si>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</si>
  <si>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</si>
  <si>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</si>
  <si>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</si>
  <si>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</si>
  <si>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</si>
  <si>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</si>
  <si>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</si>
  <si>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</si>
  <si>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</si>
  <si>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</si>
  <si>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</si>
  <si>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</si>
  <si>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</si>
  <si>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</si>
  <si>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</si>
  <si>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</si>
  <si>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</si>
  <si>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</si>
  <si>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</si>
  <si>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</si>
  <si>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</si>
  <si>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</si>
  <si>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</si>
  <si>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</si>
  <si>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</si>
  <si>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</si>
  <si>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</si>
  <si>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</si>
  <si>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</si>
  <si>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</si>
  <si>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</si>
  <si>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</si>
  <si>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</si>
  <si>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</si>
  <si>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</si>
  <si>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</si>
  <si>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</si>
  <si>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</si>
  <si>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</si>
  <si>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</si>
  <si>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</si>
  <si>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</si>
  <si>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</si>
  <si>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</si>
  <si>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</si>
  <si>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</si>
  <si>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</si>
  <si>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</si>
  <si>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</si>
  <si>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</si>
  <si>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</si>
  <si>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</si>
  <si>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</si>
  <si>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</si>
  <si>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</si>
  <si>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</si>
  <si>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</si>
  <si>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</si>
  <si>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</si>
  <si>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</si>
  <si>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</si>
  <si>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</si>
  <si>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</si>
  <si>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</si>
  <si>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</si>
  <si>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</si>
  <si>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</si>
  <si>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</si>
  <si>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</si>
  <si>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</si>
  <si>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</si>
  <si>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</si>
  <si>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</si>
  <si>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</si>
  <si>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</si>
  <si>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</si>
  <si>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</si>
  <si>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</si>
  <si>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</si>
  <si>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</si>
  <si>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</si>
  <si>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</si>
  <si>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</si>
  <si>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</si>
  <si>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</si>
  <si>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</si>
  <si>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</si>
  <si>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</si>
  <si>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</si>
  <si>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</si>
  <si>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</si>
  <si>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</si>
  <si>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</si>
  <si>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</si>
  <si>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</si>
  <si>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</si>
  <si>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</si>
  <si>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</si>
  <si>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</si>
  <si>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</si>
  <si>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</si>
  <si>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</si>
  <si>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</si>
  <si>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</si>
  <si>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</si>
  <si>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</si>
  <si>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</si>
  <si>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</si>
  <si>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</si>
  <si>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</si>
  <si>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</si>
  <si>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</si>
  <si>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</si>
  <si>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</si>
  <si>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</si>
  <si>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</si>
  <si>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</si>
  <si>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</si>
  <si>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</si>
  <si>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</si>
  <si>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</si>
  <si>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</si>
  <si>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</si>
  <si>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</si>
  <si>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</si>
  <si>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</si>
  <si>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</si>
  <si>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</si>
  <si>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</si>
  <si>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</si>
  <si>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</si>
  <si>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</si>
  <si>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</si>
  <si>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</si>
  <si>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</si>
  <si>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</si>
  <si>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</si>
  <si>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</si>
  <si>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</si>
  <si>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</si>
  <si>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</si>
  <si>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</si>
  <si>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</si>
  <si>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</si>
  <si>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</si>
  <si>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</si>
  <si>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</si>
  <si>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</si>
  <si>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</si>
  <si>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</si>
  <si>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</si>
  <si>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</si>
  <si>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</si>
  <si>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</si>
  <si>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</si>
  <si>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</si>
  <si>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</si>
  <si>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</si>
  <si>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</si>
  <si>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</si>
  <si>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</si>
  <si>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</si>
  <si>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</si>
  <si>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</si>
  <si>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</si>
  <si>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</si>
  <si>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</si>
  <si>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</si>
  <si>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</si>
  <si>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</si>
  <si>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</si>
  <si>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</si>
  <si>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PCM-20251101-00000260</t>
  </si>
  <si>
    <t>Critical</t>
  </si>
  <si>
    <t xml:space="preserve">team on way need 90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</si>
  <si>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</si>
  <si>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</si>
  <si>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</si>
  <si>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</si>
  <si>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</si>
  <si>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</si>
  <si>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</si>
  <si>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</si>
  <si>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</si>
  <si>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</si>
  <si>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</si>
  <si>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</si>
  <si>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</si>
  <si>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</si>
  <si>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</si>
  <si>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</si>
  <si>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</si>
  <si>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</si>
  <si>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</si>
  <si>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</si>
  <si>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</si>
  <si>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</si>
  <si>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</si>
  <si>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</si>
  <si>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</si>
  <si>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</si>
  <si>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</si>
  <si>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</si>
  <si>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</si>
  <si>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</si>
  <si>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</si>
  <si>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</si>
  <si>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</si>
  <si>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</si>
  <si>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</si>
  <si>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</si>
  <si>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</si>
  <si>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</si>
  <si>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</si>
  <si>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</si>
  <si>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</si>
  <si>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</si>
  <si>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</si>
  <si>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</si>
  <si>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</si>
  <si>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</si>
  <si>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</si>
  <si>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</si>
  <si>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</si>
  <si>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</si>
  <si>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</si>
  <si>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</si>
  <si>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</si>
  <si>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</si>
  <si>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</si>
  <si>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</si>
  <si>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</si>
  <si>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</si>
  <si>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</si>
  <si>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</si>
  <si>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</si>
  <si>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</si>
  <si>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</si>
  <si>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</si>
  <si>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</si>
  <si>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</si>
  <si>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</si>
  <si>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</si>
  <si>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</si>
  <si>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</si>
  <si>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</si>
  <si>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</si>
  <si>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</si>
  <si>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</si>
  <si>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</si>
  <si>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</si>
  <si>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</si>
  <si>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</si>
  <si>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</si>
  <si>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</si>
  <si>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</si>
  <si>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</si>
  <si>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</si>
  <si>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</si>
  <si>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</si>
  <si>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</si>
  <si>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</si>
  <si>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</si>
  <si>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</si>
  <si>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</si>
  <si>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</si>
  <si>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</si>
  <si>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</si>
  <si>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PCM-20251101-00000265</t>
  </si>
  <si>
    <t xml:space="preserve">facing access issue, site located at abandoned tourist village, team will check again at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</si>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</sst>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5" totalsRowShown="0" headerRowDxfId="174" dataDxfId="173" headerRowBorderDxfId="171" tableBorderDxfId="172" totalsRowBorderDxfId="170">
  <autoFilter ref="A1:L1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6" totalsRowShown="0" headerRowDxfId="48" dataDxfId="47" headerRowBorderDxfId="45" tableBorderDxfId="46" totalsRowBorderDxfId="44">
  <autoFilter ref="A1:L1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3" totalsRowShown="0" headerRowDxfId="15" dataDxfId="14" headerRowBorderDxfId="12" tableBorderDxfId="13">
  <autoFilter ref="A1:L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5"/>
  <sheetViews>
    <sheetView workbookViewId="0">
      <selection activeCell="E4" sqref="E4"/>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299.31956574074138</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15445</v>
      </c>
      <c r="E3" s="135" t="s">
        <v>39024</v>
      </c>
      <c r="F3" s="136">
        <v>45962.234722222223</v>
      </c>
      <c r="G3" s="137">
        <f ca="1">IFERROR(NOW()-F3,"")</f>
        <v>3.326944444415858E-2</v>
      </c>
      <c r="H3" s="136">
        <v>45962.229942129627</v>
      </c>
      <c r="I3" s="134" t="str">
        <f>IFERROR(VLOOKUP(D3,DB!A:F,6,0),"")</f>
        <v>SCECO</v>
      </c>
      <c r="J3" s="134" t="str">
        <f>IFERROR(VLOOKUP(D3,DB!A:G,7,0),"")</f>
        <v>Good+Vandalized</v>
      </c>
      <c r="K3" s="138" t="s">
        <v>39025</v>
      </c>
      <c r="L3" s="139" t="str">
        <f>IFERROR(VLOOKUP(D3,DB!A:I,9,0),"")</f>
        <v>Latis</v>
      </c>
    </row>
    <row r="4" spans="1:15" ht="15" customHeight="1">
      <c r="A4" s="133"/>
      <c r="B4" s="134" t="str">
        <f>IFERROR(VLOOKUP(D4,DB!A:K,11,0),"")</f>
        <v/>
      </c>
      <c r="C4" s="134"/>
      <c r="D4" s="134"/>
      <c r="E4" s="135"/>
      <c r="F4" s="136"/>
      <c r="G4" s="137">
        <f ca="1">IFERROR(NOW()-F4,"")</f>
        <v>45962.267991666668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45962.267991666668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45962.267991666668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45962.267991666668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45962.267991666668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45962.267991666668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45962.267991666668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45962.267991666668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45962.267991666668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45962.267991666668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45962.267991666668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45962.267991666668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45962.267991666668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45962.267991666668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45962.267991666668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45962.267991666668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45962.267991666668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45962.267991666668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45962.267991666668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45962.267991666668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45962.267991666668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45962.267991666668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45962.267991666668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45962.267991666668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45962.267991666668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45962.267991666668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45962.267991666668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45962.267991666668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45962.267991666668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45962.267991666668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45962.267991666668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45962.267991666668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45962.267991666668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45962.267991666668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45962.267991666668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45962.267991666668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45962.267991666668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45962.267991666668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45962.267991666668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45962.267991666668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45962.267991666668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45962.267991666668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45962.267991666668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45962.267991666668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45962.267991666668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45962.267991666668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45962.267991666668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45962.267991666668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45962.267991666668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45962.267991666668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45962.267991666668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45962.267991666668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45962.267991666668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45962.267991666668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45962.267991666668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45962.267991666668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45962.267991666668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45962.267991666668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45962.267991666668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45962.267991666668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45962.267991666668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45962.267991666668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45962.267991666668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45962.267991666668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45962.267991666668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45962.267991666668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45962.267991666668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45962.267991666668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45962.267991666668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45962.267991666668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45962.267991666668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45962.267991666668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45962.267991666668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45962.267991666668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45962.267991666668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45962.267991666668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45962.267991666668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45962.267991666668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45962.267991666668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45962.267991666668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45962.267991666668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45962.267991666668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45962.267991666668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45962.267991666668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45962.267991666668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45962.267991666668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45962.267991666668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45962.267991666668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45962.267991666668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45962.267991666668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45962.267991666668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45962.267991666668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45962.267991666668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45962.267991666668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45962.267991666668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45962.267991666668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45962.267991666668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45962.267991666668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45962.267991666668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45962.267991666668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45962.267991666668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45962.267991666668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45962.267991666668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45962.267991666668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45962.267991666668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45962.267991666668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45962.267991666668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45962.267991666668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45962.267991666668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45962.267991666668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45962.267991666668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45962.267991666668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45962.267991666668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45962.267991666668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45962.267991666668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45962.267991666668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45962.267991666668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45962.267991666668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45962.267991666668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45962.267991666668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45962.267991666668</v>
      </c>
      <c r="H124" s="136"/>
      <c r="I124" s="134" t="str">
        <f>IFERROR(VLOOKUP(D124,DB!A:F,6,0),"")</f>
        <v/>
      </c>
      <c r="J124" s="134" t="str">
        <f>IFERROR(VLOOKUP(D124,DB!A:G,7,0),"")</f>
        <v/>
      </c>
      <c r="K124" s="138"/>
      <c r="L124" s="139" t="str">
        <f>IFERROR(VLOOKUP(D124,DB!A:I,9,0),"")</f>
        <v/>
      </c>
    </row>
    <row r="125" spans="1:12" ht="15" customHeight="1">
      <c r="A125" s="145"/>
      <c r="B125" s="146" t="str">
        <f>IFERROR(VLOOKUP(D125,DB!A:K,11,0),"")</f>
        <v/>
      </c>
      <c r="C125" s="146"/>
      <c r="D125" s="146"/>
      <c r="E125" s="147"/>
      <c r="F125" s="148"/>
      <c r="G125" s="149">
        <f ca="1">IFERROR(NOW()-F125,"")</f>
        <v>45962.267991666668</v>
      </c>
      <c r="H125" s="148"/>
      <c r="I125" s="146" t="str">
        <f>IFERROR(VLOOKUP(D125,DB!A:F,6,0),"")</f>
        <v/>
      </c>
      <c r="J125" s="146" t="str">
        <f>IFERROR(VLOOKUP(D125,DB!A:G,7,0),"")</f>
        <v/>
      </c>
      <c r="K125" s="150"/>
      <c r="L125" s="151" t="str">
        <f>IFERROR(VLOOKUP(D125,DB!A:I,9,0),"")</f>
        <v/>
      </c>
    </row>
  </sheetData>
  <customSheetViews>
    <customSheetView guid="{F6042A99-DD27-4453-835D-0834D95730CC}" filter="1" showAutoFilter="1">
      <pageMargins left="0" right="0" top="0" bottom="0" header="0" footer="0"/>
      <autoFilter ref="B1:M1" xr:uid="{48B3E619-BEA2-4658-9435-BE2499D341A3}"/>
    </customSheetView>
  </customSheetViews>
  <dataValidations count="2">
    <dataValidation allowBlank="1" showInputMessage="1" showErrorMessage="1" sqref="E1" xr:uid="{5DBA255D-CDD9-49FB-AD3C-AF70AB4EE696}"/>
    <dataValidation type="list" allowBlank="1" showInputMessage="1" showErrorMessage="1" sqref="E2:E1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6" sqref="A6:X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39024</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137.26815370370605</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39024</v>
      </c>
      <c r="F4" s="115">
        <v>45958.742083333331</v>
      </c>
      <c r="G4" s="116">
        <f ca="1">IFERROR(NOW()-F4,"-")</f>
        <v>3.5259083333367016</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39109</v>
      </c>
      <c r="B5" s="63" t="str">
        <f>IFERROR(VLOOKUP(D5,DB!A:K,11,0),"")</f>
        <v>R2</v>
      </c>
      <c r="C5" s="63">
        <v>1</v>
      </c>
      <c r="D5" s="63" t="s">
        <v>25835</v>
      </c>
      <c r="E5" s="87" t="s">
        <v>39021</v>
      </c>
      <c r="F5" s="76">
        <v>45962.218182870369</v>
      </c>
      <c r="G5" s="77">
        <f ca="1">IFERROR(NOW()-F5,"-")</f>
        <v>4.9808796298748348E-2</v>
      </c>
      <c r="H5" s="76">
        <v>45962.216145833336</v>
      </c>
      <c r="I5" s="63" t="str">
        <f>IFERROR(VLOOKUP(D5,DB!A:F,6,0),"")</f>
        <v>SCECO</v>
      </c>
      <c r="J5" s="63" t="str">
        <f>IFERROR(VLOOKUP(D5,DB!A:G,7,0),"")</f>
        <v>Good+In progress</v>
      </c>
      <c r="K5" s="88" t="s">
        <v>39110</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39111</v>
      </c>
      <c r="B6" s="18" t="str">
        <f>IFERROR(VLOOKUP(D6,DB!A:K,11,0),"")</f>
        <v>R2</v>
      </c>
      <c r="C6" s="18">
        <v>1</v>
      </c>
      <c r="D6" s="18" t="s">
        <v>12886</v>
      </c>
      <c r="E6" s="114" t="s">
        <v>39021</v>
      </c>
      <c r="F6" s="115">
        <v>45962.238229166665</v>
      </c>
      <c r="G6" s="116">
        <f ca="1">IFERROR(NOW()-F6,"-")</f>
        <v>2.9762500002107117E-2</v>
      </c>
      <c r="H6" s="115">
        <v>45962.118090277778</v>
      </c>
      <c r="I6" s="18" t="str">
        <f>IFERROR(VLOOKUP(D6,DB!A:F,6,0),"")</f>
        <v>SCECO</v>
      </c>
      <c r="J6" s="18" t="str">
        <f>IFERROR(VLOOKUP(D6,DB!A:G,7,0),"")</f>
        <v>Dead+Dead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1</v>
      </c>
      <c r="D7" s="18" t="s">
        <v>10126</v>
      </c>
      <c r="E7" s="114" t="s">
        <v>39021</v>
      </c>
      <c r="F7" s="115">
        <v>45962.255532407406</v>
      </c>
      <c r="G7" s="116">
        <f ca="1">IFERROR(NOW()-F7,"-")</f>
        <v>1.2459259261959232E-2</v>
      </c>
      <c r="H7" s="115">
        <v>45962.196504629632</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45962.267991666668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45962.267991666668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45962.267991666668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45962.267991666668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45962.267991666668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45962.267991666668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45962.267991666668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45962.267991666668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45962.267991666668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45962.267991666668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45962.267991666668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45962.267991666668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45962.267991666668</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45962.267991666668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45962.267991666668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45962.267991666668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45962.267991666668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45962.267991666668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45962.267991666668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45962.267991666668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45962.267991666668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45962.267991666668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45962.267991666668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45962.267991666668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45962.267991666668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45962.267991666668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45962.267991666668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45962.267991666668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45962.267991666668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45962.267991666668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45962.267991666668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45962.267991666668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45962.267991666668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45962.267991666668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45962.267991666668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45962.267991666668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45962.267991666668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45962.267991666668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45962.267991666668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45962.267991666668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45962.267991666668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45962.267991666668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45962.267991666668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45962.267991666668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45962.267991666668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45962.267991666668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45962.267991666668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45962.267991666668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45962.267991666668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45962.267991666668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45962.267991666668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45962.267991666668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45962.267991666668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45962.267991666668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45962.267991666668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45962.267991666668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45962.267991666668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45962.267991666668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45962.267991666668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45962.267991666668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45962.267991666668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45962.267991666668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45962.267991666668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45962.267991666668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45962.267991666668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45962.267991666668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45962.267991666668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45962.267991666668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45962.267991666668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45962.267991666668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45962.267991666668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45962.267991666668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45962.267991666668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45962.267991666668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45962.267991666668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45962.267991666668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45962.267991666668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45962.267991666668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45962.267991666668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45962.267991666668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45962.267991666668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45962.267991666668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45962.267991666668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45962.267991666668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45962.267991666668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45962.267991666668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45962.267991666668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45962.267991666668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45962.267991666668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45962.267991666668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45962.267991666668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45962.267991666668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45962.267991666668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45962.267991666668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45962.267991666668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45962.267991666668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45962.267991666668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45962.267991666668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45962.267991666668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45962.267991666668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45962.267991666668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45962.267991666668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45962.267991666668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45962.267991666668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45962.267991666668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45962.267991666668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45962.267991666668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45962.267991666668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45962.267991666668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45962.267991666668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45962.267991666668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45962.267991666668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45962.267991666668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45962.267991666668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45962.267991666668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45962.267991666668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45962.267991666668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45962.267991666668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45962.267991666668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45962.267991666668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45962.267991666668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45962.267991666668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45962.267991666668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45962.267991666668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45962.267991666668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45962.267991666668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45962.267991666668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45962.267991666668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45962.267991666668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45962.267991666668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45962.267991666668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45962.267991666668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45962.267991666668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45962.267991666668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45962.267991666668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45962.267991666668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45962.267991666668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45962.267991666668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45962.267991666668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45962.267991666668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45962.267991666668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45962.267991666668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45962.267991666668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45962.267991666668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45962.267991666668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45962.267991666668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45962.267991666668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45962.267991666668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45962.267991666668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45962.267991666668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45962.267991666668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45962.267991666668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45962.267991666668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45962.267991666668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45962.267991666668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45962.267991666668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45962.267991666668</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45962.267991666668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45962.267991666668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45962.267991666668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45962.267991666668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45962.267991666668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45962.267991666668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45962.267991666668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45962.267991666668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45962.267991666668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45962.267991666668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45962.267991666668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45962.267991666668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45962.267991666668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45962.267991666668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45962.267991666668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45962.267991666668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45962.267991666668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45962.267991666668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45962.267991666668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45962.267991666668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45962.267991666668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45962.267991666668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45962.267991666668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45962.267991666668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45962.267991666668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45962.267991666668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45962.267991666668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45962.267991666668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45962.267991666668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45962.267991666668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45962.267991666668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45962.267991666668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45962.267991666668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45962.267991666668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45962.267991666668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45962.267991666668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45962.267991666668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45962.267991666668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45962.267991666668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45962.267991666668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45962.267991666668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45962.267991666668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45962.267991666668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45962.267991666668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45962.267991666668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45962.267991666668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45962.267991666668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45962.267991666668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45962.267991666668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45962.267991666668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45962.267991666668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45962.267991666668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45962.267991666668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45962.267991666668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45962.267991666668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45962.267991666668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45962.267991666668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45962.267991666668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45962.267991666668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45962.267991666668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45962.267991666668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45962.267991666668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45962.267991666668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45962.267991666668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45962.267991666668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45962.267991666668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45962.267991666668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45962.267991666668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45962.267991666668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45962.267991666668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45962.267991666668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45962.267991666668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45962.267991666668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45962.267991666668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45962.267991666668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45962.267991666668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45962.267991666668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45962.267991666668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45962.267991666668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45962.267991666668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45962.267991666668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45962.267991666668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45962.267991666668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45962.267991666668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45962.267991666668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45962.267991666668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45962.267991666668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45962.267991666668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45962.267991666668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45962.267991666668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45962.267991666668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45962.267991666668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45962.267991666668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45962.267991666668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45962.267991666668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45962.267991666668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45962.267991666668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45962.267991666668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45962.267991666668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45962.267991666668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45962.267991666668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45962.267991666668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45962.267991666668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45962.267991666668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45962.267991666668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45962.267991666668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45962.267991666668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45962.267991666668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45962.267991666668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45962.267991666668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45962.267991666668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45962.267991666668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45962.267991666668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45962.267991666668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45962.267991666668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45962.267991666668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45962.267991666668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45962.267991666668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45962.267991666668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45962.267991666668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45962.267991666668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45962.267991666668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45962.267991666668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45962.267991666668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45962.267991666668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45962.267991666668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45962.267991666668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45962.267991666668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45962.267991666668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45962.267991666668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45962.267991666668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45962.267991666668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45962.267991666668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45962.267991666668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45962.267991666668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45962.267991666668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45962.267991666668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45962.267991666668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45962.267991666668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45962.267991666668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45962.267991666668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45962.267991666668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45962.267991666668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45962.267991666668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45962.267991666668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45962.267991666668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45962.267991666668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45962.267991666668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45962.267991666668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45962.267991666668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45962.267991666668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45962.267991666668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45962.267991666668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45962.267991666668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45962.267991666668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45962.267991666668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45962.267991666668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45962.267991666668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45962.267991666668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45962.267991666668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45962.267991666668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45962.267991666668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45962.267991666668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45962.267991666668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45962.267991666668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45962.267991666668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45962.267991666668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45962.267991666668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45962.267991666668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45962.267991666668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45962.267991666668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45962.267991666668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45962.267991666668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45962.267991666668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45962.267991666668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45962.267991666668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45962.267991666668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45962.267991666668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45962.267991666668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45962.267991666668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45962.267991666668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45962.267991666668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45962.267991666668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45962.267991666668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45962.267991666668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45962.267991666668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45962.267991666668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45962.267991666668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45962.267991666668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45962.267991666668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45962.267991666668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45962.267991666668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45962.267991666668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45962.267991666668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45962.267991666668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45962.267991666668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45962.267991666668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45962.267991666668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45962.267991666668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45962.267991666668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45962.267991666668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45962.267991666668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45962.267991666668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45962.267991666668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45962.267991666668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45962.267991666668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45962.267991666668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45962.267991666668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45962.267991666668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45962.267991666668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45962.267991666668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45962.267991666668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45962.267991666668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45962.267991666668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45962.267991666668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45962.267991666668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45962.267991666668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45962.267991666668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45962.267991666668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45962.267991666668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45962.267991666668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45962.267991666668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45962.267991666668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45962.267991666668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45962.267991666668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45962.267991666668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45962.267991666668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45962.267991666668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45962.267991666668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45962.267991666668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45962.267991666668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45962.267991666668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45962.267991666668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45962.267991666668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45962.267991666668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45962.267991666668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45962.267991666668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45962.267991666668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45962.267991666668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45962.267991666668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45962.267991666668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45962.267991666668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45962.267991666668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45962.267991666668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45962.267991666668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45962.267991666668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45962.267991666668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45962.267991666668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45962.267991666668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45962.267991666668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45962.267991666668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45962.267991666668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45962.267991666668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45962.267991666668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45962.267991666668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45962.267991666668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45962.267991666668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45962.267991666668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45962.267991666668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45962.267991666668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45962.267991666668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45962.267991666668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45962.267991666668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45962.267991666668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45962.267991666668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45962.267991666668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45962.267991666668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45962.267991666668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45962.267991666668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45962.267991666668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45962.267991666668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45962.267991666668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45962.267991666668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45962.267991666668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45962.267991666668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45962.267991666668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45962.267991666668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45962.267991666668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45962.267991666668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45962.267991666668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45962.267991666668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45962.267991666668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45962.267991666668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45962.267991666668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45962.267991666668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45962.267991666668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45962.267991666668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45962.267991666668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45962.267991666668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45962.267991666668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45962.267991666668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45962.267991666668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45962.267991666668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45962.267991666668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45962.267991666668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45962.267991666668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45962.267991666668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45962.267991666668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45962.267991666668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45962.267991666668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45962.267991666668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45962.267991666668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45962.267991666668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45962.267991666668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45962.267991666668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45962.267991666668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45962.267991666668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45962.267991666668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45962.267991666668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45962.267991666668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45962.267991666668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45962.267991666668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45962.267991666668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45962.267991666668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45962.267991666668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45962.267991666668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45962.267991666668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45962.267991666668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45962.267991666668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45962.267991666668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45962.267991666668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45962.267991666668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45962.267991666668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45962.267991666668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45962.267991666668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45962.267991666668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45962.267991666668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45962.267991666668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45962.267991666668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45962.267991666668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45962.267991666668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45962.267991666668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45962.267991666668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45962.267991666668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45962.267991666668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45962.267991666668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45962.267991666668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45962.267991666668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45962.267991666668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45962.267991666668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45962.267991666668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45962.267991666668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45962.267991666668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45962.267991666668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45962.267991666668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45962.267991666668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45962.267991666668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45962.267991666668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45962.267991666668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45962.267991666668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45962.267991666668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45962.267991666668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45962.267991666668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45962.267991666668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45962.267991666668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45962.267991666668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45962.267991666668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45962.267991666668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45962.267991666668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45962.267991666668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45962.267991666668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45962.267991666668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45962.267991666668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45962.267991666668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45962.267991666668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45962.267991666668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45962.267991666668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45962.267991666668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45962.267991666668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45962.267991666668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45962.267991666668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45962.267991666668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45962.267991666668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45962.267991666668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45962.267991666668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45962.267991666668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45962.267991666668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45962.267991666668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45962.267991666668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45962.267991666668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45962.267991666668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45962.267991666668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45962.267991666668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45962.267991666668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45962.267991666668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45962.267991666668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45962.267991666668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45962.267991666668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45962.267991666668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45962.267991666668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45962.267991666668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45962.267991666668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45962.267991666668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45962.267991666668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45962.267991666668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45962.267991666668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45962.267991666668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45962.267991666668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45962.267991666668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45962.267991666668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45962.267991666668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45962.267991666668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45962.267991666668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45962.267991666668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45962.267991666668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45962.267991666668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45962.267991666668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45962.267991666668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45962.267991666668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45962.267991666668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45962.267991666668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45962.267991666668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45962.267991666668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45962.267991666668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45962.267991666668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45962.267991666668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45962.267991666668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45962.267991666668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45962.267991666668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45962.267991666668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45962.267991666668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45962.267991666668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45962.267991666668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45962.267991666668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45962.267991666668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45962.267991666668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45962.267991666668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45962.267991666668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45962.267991666668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45962.267991666668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45962.267991666668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45962.267991666668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45962.267991666668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45962.267991666668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45962.267991666668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45962.267991666668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45962.267991666668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45962.267991666668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45962.267991666668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45962.267991666668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45962.267991666668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45962.267991666668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45962.267991666668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45962.267991666668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45962.267991666668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45962.267991666668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45962.267991666668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45962.267991666668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45962.267991666668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45962.267991666668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45962.267991666668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45962.267991666668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45962.267991666668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45962.267991666668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45962.267991666668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45962.267991666668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45962.267991666668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45962.267991666668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45962.267991666668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45962.267991666668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45962.267991666668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45962.267991666668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45962.267991666668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45962.267991666668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45962.267991666668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45962.267991666668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45962.267991666668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45962.267991666668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45962.267991666668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45962.267991666668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45962.267991666668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45962.267991666668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45962.267991666668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45962.267991666668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45962.267991666668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45962.267991666668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45962.267991666668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45962.267991666668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45962.267991666668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45962.267991666668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45962.267991666668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45962.267991666668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45962.267991666668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45962.267991666668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45962.267991666668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45962.267991666668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45962.267991666668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45962.267991666668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45962.267991666668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45962.267991666668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45962.267991666668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45962.267991666668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45962.267991666668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45962.267991666668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45962.267991666668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45962.267991666668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45962.267991666668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45962.267991666668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45962.267991666668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45962.267991666668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45962.267991666668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45962.267991666668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45962.267991666668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45962.267991666668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45962.267991666668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45962.267991666668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45962.267991666668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45962.267991666668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45962.267991666668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45962.267991666668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45962.267991666668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45962.267991666668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45962.267991666668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45962.267991666668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45962.267991666668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45962.267991666668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45962.267991666668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45962.267991666668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45962.267991666668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45962.267991666668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45962.267991666668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45962.267991666668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45962.267991666668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45962.267991666668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45962.267991666668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45962.267991666668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45962.267991666668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45962.267991666668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45962.267991666668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45962.267991666668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45962.267991666668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45962.267991666668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45962.267991666668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45962.267991666668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45962.267991666668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45962.267991666668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45962.267991666668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45962.267991666668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45962.267991666668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45962.267991666668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45962.267991666668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45962.267991666668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45962.267991666668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45962.267991666668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45962.267991666668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45962.267991666668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45962.267991666668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45962.267991666668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45962.267991666668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45962.267991666668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45962.267991666668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45962.267991666668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45962.267991666668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45962.267991666668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45962.267991666668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45962.267991666668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45962.267991666668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45962.267991666668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45962.267991666668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45962.267991666668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45962.267991666668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45962.267991666668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45962.267991666668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45962.267991666668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45962.267991666668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45962.267991666668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45962.267991666668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45962.267991666668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45962.267991666668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45962.267991666668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45962.267991666668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45962.267991782406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45962.267991782406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45962.267991782406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45962.267991782406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45962.267991782406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45962.267991782406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45962.267991782406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45962.267991782406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45962.267991782406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45962.267991782406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45962.267991782406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45962.267991782406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45962.267991782406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45962.267991782406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45962.267991782406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45962.267991782406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45962.267991782406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45962.267991782406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45962.267991782406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45962.267991782406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45962.267991782406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45962.267991782406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45962.267991782406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45962.267991782406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45962.267991782406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45962.267991782406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45962.267991782406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45962.267991782406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45962.267991782406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45962.267991782406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45962.267991782406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45962.267991782406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45962.267991782406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45962.267991782406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45962.267991782406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45962.267991782406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45962.267991782406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45962.267991782406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45962.267991782406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45962.267991782406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45962.267991782406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45962.267991782406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45962.267991782406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45962.267991782406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45962.267991782406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45962.267991782406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45962.267991782406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45962.267991782406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45962.267991782406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45962.267991782406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45962.267991782406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45962.267991782406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45962.267991782406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45962.267991782406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45962.267991782406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45962.267991782406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45962.267991782406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45962.267991782406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45962.267991782406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45962.267991782406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45962.267991782406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45962.267991782406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45962.267991782406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45962.267991782406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45962.267991782406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45962.267991782406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45962.267991782406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45962.267991782406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45962.267991782406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45962.267991782406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45962.267991782406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45962.267991782406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45962.267991782406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45962.267991782406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45962.267991782406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45962.267991782406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45962.267991782406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45962.267991782406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45962.267991782406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45962.267991782406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45962.267991782406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45962.267991782406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45962.267991782406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45962.267991782406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45962.267991782406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45962.267991782406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45962.267991782406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45962.267991782406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45962.267991782406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45962.267991782406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45962.267991782406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45962.267991782406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45962.267991782406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45962.267991782406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45962.267991782406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45962.267991782406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45962.267991782406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45962.267991782406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45962.267991782406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45962.267991782406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45962.267991782406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45962.267991782406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45962.267991782406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45962.267991782406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45962.267991782406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45962.267991782406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45962.267991782406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45962.267991782406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45962.267991782406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45962.267991782406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45962.267991782406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45962.267991782406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45962.267991782406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45962.267991782406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45962.267991782406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45962.267991782406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45962.267991782406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45962.267991782406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45962.267991782406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45962.267991782406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45962.267991782406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45962.267991782406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45962.267991782406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45962.267991782406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45962.267991782406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45962.267991782406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45962.267991782406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45962.267991782406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45962.267991782406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45962.267991782406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45962.267991782406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45962.267991782406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45962.267991782406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45962.267991782406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45962.267991782406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45962.267991782406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45962.267991782406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45962.267991782406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45962.267991782406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45962.267991782406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45962.267991782406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45962.267991782406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45962.267991782406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45962.267991782406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45962.267991782406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45962.267991782406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45962.267991782406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45962.267991782406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45962.267991782406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45962.267991782406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45962.267991782406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45962.267991782406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45962.267991782406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45962.267991782406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45962.267991782406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45962.267991782406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45962.267991782406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45962.267991782406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45962.267991782406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45962.267991782406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45962.267991782406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45962.267991782406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45962.267991782406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45962.267991782406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45962.267991782406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45962.267991782406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45962.267991782406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45962.267991782406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45962.267991782406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45962.267991782406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45962.267991782406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45962.267991782406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45962.267991782406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45962.267991782406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45962.267991782406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45962.267991782406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45962.267991782406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45962.267991782406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45962.267991782406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45962.267991782406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45962.267991782406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45962.267991782406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45962.267991782406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45962.267991782406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45962.267991782406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45962.267991782406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45962.267991782406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45962.267991782406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45962.267991782406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45962.267991782406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45962.267991782406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45962.267991782406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45962.267991782406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45962.267991782406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45962.267991782406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45962.267991782406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45962.267991782406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45962.267991782406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45962.267991782406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45962.267991782406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45962.267991782406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45962.267991782406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45962.267991782406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45962.267991782406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45962.267991782406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45962.267991782406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45962.267991782406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45962.267991782406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45962.267991782406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45962.267991782406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45962.267991782406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45962.267991782406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45962.267991782406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45962.267991782406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45962.267991782406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45962.267991782406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45962.267991782406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45962.267991782406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45962.267991782406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45962.267991782406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45962.267991782406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45962.267991782406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45962.267991782406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45962.267991782406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45962.267991782406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45962.267991782406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45962.267991782406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45962.267991782406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45962.267991782406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45962.267991782406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45962.267991782406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45962.267991782406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45962.267991782406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45962.267991782406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45962.267991782406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45962.267991782406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45962.267991782406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45962.267991782406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45962.267991782406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45962.267991782406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45962.267991782406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45962.267991782406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45962.267991782406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45962.267991782406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45962.267991782406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45962.267991782406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45962.267991782406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45962.267991782406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45962.267991782406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45962.267991782406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45962.267991782406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45962.267991782406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45962.267991782406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45962.267991782406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45962.267991782406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45962.267991782406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45962.267991782406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45962.267991782406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45962.267991782406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45962.267991782406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45962.267991782406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45962.267991782406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45962.267991782406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45962.267991782406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45962.267991782406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45962.267991782406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45962.267991782406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45962.267991782406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45962.267991782406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45962.267991782406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45962.267991782406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45962.267991782406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45962.267991782406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45962.267991782406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45962.267991782406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45962.267991782406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45962.267991782406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45962.267991782406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45962.267991782406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45962.267991782406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45962.267991782406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45962.267991782406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45962.267991782406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45962.267991782406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45962.267991782406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45962.267991782406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45962.267991782406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45962.267991782406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45962.267991782406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45962.267991782406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45962.267991782406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45962.267991782406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45962.267991782406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45962.267991782406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45962.267991782406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45962.267991782406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45962.267991782406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45962.267991782406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45962.267991782406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45962.267991782406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45962.267991782406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45962.267991782406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45962.267991782406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45962.267991782406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45962.267991782406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45962.267991782406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45962.267991782406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45962.267991782406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45962.267991782406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45962.267991782406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45962.267991782406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45962.267991782406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45962.267991782406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45962.267991782406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45962.267991782406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45962.267991782406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45962.267991782406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45962.267991782406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45962.267991782406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45962.267991782406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45962.267991782406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45962.267991782406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45962.267991782406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45962.267991782406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45962.267991782406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45962.267991782406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45962.267991782406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45962.267991782406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45962.267991782406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45962.267991782406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45962.267991782406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45962.267991782406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45962.267991782406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45962.267991782406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45962.267991782406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45962.267991782406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45962.267991782406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45962.267991782406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45962.267991782406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45962.267991782406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45962.267991782406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45962.267991782406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45962.267991782406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45962.267991782406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45962.267991782406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45962.267991782406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45962.267991782406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45962.267991782406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45962.267991782406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45962.267991782406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45962.267991782406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45962.267991782406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45962.267991782406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45962.267991782406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45962.267991782406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45962.267991782406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45962.267991782406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45962.267991782406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45962.267991782406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45962.267991782406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45962.267991782406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45962.267991782406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45962.267991782406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45962.267991782406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45962.267991782406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45962.267991782406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45962.267991782406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45962.267991782406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45962.267991782406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45962.267991782406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45962.267991782406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45962.267991782406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45962.267991782406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45962.267991782406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45962.267991782406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45962.267991782406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45962.267991782406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45962.267991782406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45962.267991782406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45962.267991782406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45962.267991782406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45962.267991782406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45962.267991782406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45962.267991782406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45962.267991782406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45962.267991782406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45962.267991782406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45962.267991782406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45962.267991782406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45962.267991782406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45962.267991782406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45962.267991782406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45962.267991782406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45962.267991782406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45962.267991782406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45962.267991782406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45962.267991782406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45962.267991782406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45962.267991782406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45962.267991782406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45962.267991782406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45962.267991782406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45962.267991782406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45962.267991782406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45962.267991782406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45962.267991782406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45962.267991782406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45962.267991782406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45962.267991782406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45962.267991782406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45962.267991782406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45962.267991782406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45962.267991782406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45962.267991782406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45962.267991782406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45962.267991782406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45962.267991782406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45962.267991782406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45962.267991782406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45962.267991782406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45962.267991782406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45962.267991782406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45962.267991782406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45962.267991782406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45962.267991782406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45962.267991782406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45962.267991782406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45962.267991782406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45962.267991782406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45962.267991782406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45962.267991782406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45962.267991782406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45962.267991782406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45962.267991782406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45962.267991782406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45962.267991782406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45962.267991782406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45962.267991782406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45962.267991782406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45962.267991782406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45962.267991782406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45962.267991782406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45962.267991782406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45962.267991782406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45962.267991782406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45962.267991782406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45962.267991782406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45962.267991782406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45962.267991782406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45962.267991782406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45962.267991782406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45962.267991782406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45962.267991782406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45962.267991782406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45962.267991782406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45962.267991782406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45962.267991782406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45962.267991782406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45962.267991782406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45962.267991782406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45962.267991782406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45962.267991782406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45962.267991782406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45962.267991782406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45962.267991782406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45962.267991782406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45962.267991782406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45962.267991782406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45962.267991782406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45962.267991782406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45962.267991782406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45962.267991782406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45962.267991782406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45962.267991782406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45962.267991782406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45962.267991782406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45962.267991782406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45962.267991782406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45962.267991782406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45962.267991782406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45962.267991782406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45962.267991782406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45962.267991782406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45962.267991782406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45962.267991782406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45962.267991782406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45962.267991782406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45962.267991782406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45962.267991782406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45962.267991782406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45962.267991782406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45962.267991782406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45962.267991782406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45962.267991782406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45962.267991782406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45962.267991782406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45962.267991782406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45962.267991782406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45962.267991782406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45962.267991782406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45962.267991782406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45962.267991782406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45962.267991782406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45962.267991782406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45962.267991782406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45962.267991782406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45962.267991782406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45962.267991782406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45962.267991782406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45962.267991782406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45962.267991782406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45962.267991782406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45962.267991782406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45962.267991782406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45962.267991782406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45962.267991782406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45962.267991782406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45962.267991782406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45962.267991782406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45962.267991782406</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6"/>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258.78727407407132</v>
      </c>
      <c r="H2" s="99">
        <v>45703.474768518521</v>
      </c>
      <c r="I2" s="99" t="str">
        <f>IFERROR(VLOOKUP(D2,DB!A:F,6,0),"")</f>
        <v>SCECO</v>
      </c>
      <c r="J2" s="99" t="str">
        <f>IFERROR(VLOOKUP(D2,DB!A:G,7,0),"")</f>
        <v>Dead</v>
      </c>
      <c r="K2" s="101" t="s">
        <v>39116</v>
      </c>
      <c r="L2" s="94" t="str">
        <f>IFERROR(VLOOKUP(D2,DB!A:I,9,0),"")</f>
        <v>Latis</v>
      </c>
    </row>
    <row r="3" spans="1:16" ht="26.25" customHeight="1">
      <c r="A3" s="169" t="s">
        <v>39117</v>
      </c>
      <c r="B3" s="119" t="str">
        <f>IFERROR(VLOOKUP(D3,DB!A:K,11,0),"")</f>
        <v>R4</v>
      </c>
      <c r="C3" s="120">
        <v>1</v>
      </c>
      <c r="D3" s="94" t="s">
        <v>28974</v>
      </c>
      <c r="E3" s="98" t="s">
        <v>39021</v>
      </c>
      <c r="F3" s="123">
        <v>45960.96875</v>
      </c>
      <c r="G3" s="124">
        <f ca="1">IFERROR(NOW()-F3,"")</f>
        <v>1.2992416666675126</v>
      </c>
      <c r="H3" s="123">
        <v>45960.963101851848</v>
      </c>
      <c r="I3" s="119" t="str">
        <f>IFERROR(VLOOKUP(D3,DB!A:F,6,0),"")</f>
        <v>SCECO</v>
      </c>
      <c r="J3" s="119" t="str">
        <f>IFERROR(VLOOKUP(D3,DB!A:G,7,0),"")</f>
        <v>Weak</v>
      </c>
      <c r="K3" s="125" t="s">
        <v>39118</v>
      </c>
      <c r="L3" s="121" t="str">
        <f>IFERROR(VLOOKUP(D3,DB!A:I,9,0),"")</f>
        <v>Latis</v>
      </c>
    </row>
    <row r="4" spans="1:16" ht="15" customHeight="1">
      <c r="A4" s="119" t="s">
        <v>39119</v>
      </c>
      <c r="B4" s="119" t="str">
        <f>IFERROR(VLOOKUP(D4,DB!A:K,11,0),"")</f>
        <v>R4</v>
      </c>
      <c r="C4" s="120">
        <v>1</v>
      </c>
      <c r="D4" s="121" t="s">
        <v>32088</v>
      </c>
      <c r="E4" s="98" t="s">
        <v>39021</v>
      </c>
      <c r="F4" s="123">
        <v>45962.239988425928</v>
      </c>
      <c r="G4" s="124">
        <f ca="1">IFERROR(NOW()-F4,"")</f>
        <v>2.8003240739053581E-2</v>
      </c>
      <c r="H4" s="123">
        <v>45962.212476851855</v>
      </c>
      <c r="I4" s="119" t="str">
        <f>IFERROR(VLOOKUP(D4,DB!A:F,6,0),"")</f>
        <v>SCECO</v>
      </c>
      <c r="J4" s="119" t="str">
        <f>IFERROR(VLOOKUP(D4,DB!A:G,7,0),"")</f>
        <v>Dead</v>
      </c>
      <c r="K4" s="125" t="s">
        <v>39120</v>
      </c>
      <c r="L4" s="121" t="str">
        <f>IFERROR(VLOOKUP(D4,DB!A:I,9,0),"")</f>
        <v>Latis</v>
      </c>
    </row>
    <row r="5" spans="1:16" ht="15" customHeight="1">
      <c r="A5" s="119"/>
      <c r="B5" s="119" t="str">
        <f>IFERROR(VLOOKUP(D5,DB!A:K,11,0),"")</f>
        <v/>
      </c>
      <c r="C5" s="120"/>
      <c r="D5" s="121"/>
      <c r="E5" s="98"/>
      <c r="F5" s="123"/>
      <c r="G5" s="124">
        <f ca="1">IFERROR(NOW()-F5,"")</f>
        <v>45962.267991666668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45962.267991666668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45962.267991666668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45962.267991666668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45962.267991666668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45962.267991666668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45962.267991666668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45962.267991666668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45962.267991666668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45962.267991666668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45962.267991666668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45962.267991666668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45962.267991666668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45962.267991666668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45962.267991666668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45962.267991666668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45962.267991666668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45962.267991666668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45962.267991666668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45962.267991666668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45962.267991666668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45962.267991666668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45962.267991666668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45962.267991666668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45962.267991666668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45962.267991666668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45962.267991666668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45962.267991666668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45962.267991666668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45962.267991666668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45962.267991666668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45962.267991666668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45962.267991666668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45962.267991666668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45962.267991666668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45962.267991666668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45962.267991666668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45962.267991666668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45962.267991666668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45962.267991666668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45962.267991666668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45962.267991666668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45962.267991666668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45962.267991666668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45962.267991666668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45962.267991666668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45962.267991666668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45962.267991666668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45962.267991666668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45962.267991666668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45962.267991666668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45962.267991666668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45962.267991666668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45962.267991666668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45962.267991666668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45962.267991666668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45962.267991666668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45962.267991666668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45962.267991666668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45962.267991666668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45962.267991666668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45962.267991666668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45962.267991666668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45962.267991666668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45962.267991666668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45962.267991666668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45962.267991666668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45962.267991666668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45962.267991666668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45962.267991666668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45962.267991666668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45962.267991666668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45962.267991666668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45962.267991666668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45962.267991666668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45962.267991666668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45962.267991666668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45962.267991666668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45962.267991666668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45962.267991666668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45962.267991666668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45962.267991666668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45962.267991666668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45962.267991666668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45962.267991666668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45962.267991666668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45962.267991666668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45962.267991666668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45962.267991666668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45962.267991666668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45962.267991666668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45962.267991666668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45962.267991666668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45962.267991666668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45962.267991666668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45962.267991666668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45962.267991666668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45962.267991666668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45962.267991666668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45962.267991666668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45962.267991666668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45962.267991666668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45962.267991666668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45962.267991666668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45962.267991666668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45962.267991666668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45962.267991666668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45962.267991666668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45962.267991666668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45962.267991666668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45962.267991666668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45962.267991666668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45962.267991666668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45962.267991666668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45962.267991666668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45962.267991666668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45962.267991666668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45962.267991666668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45962.267991666668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45962.267991666668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45962.267991666668</v>
      </c>
      <c r="H125" s="123"/>
      <c r="I125" s="119" t="str">
        <f>IFERROR(VLOOKUP(D125,DB!A:F,6,0),"")</f>
        <v/>
      </c>
      <c r="J125" s="119" t="str">
        <f>IFERROR(VLOOKUP(D125,DB!A:G,7,0),"")</f>
        <v/>
      </c>
      <c r="K125" s="125"/>
      <c r="L125" s="121" t="str">
        <f>IFERROR(VLOOKUP(D125,DB!A:I,9,0),"")</f>
        <v/>
      </c>
    </row>
    <row r="126" spans="1:12" ht="15" customHeight="1">
      <c r="A126" s="126"/>
      <c r="B126" s="126" t="str">
        <f>IFERROR(VLOOKUP(D126,DB!A:K,11,0),"")</f>
        <v/>
      </c>
      <c r="C126" s="127"/>
      <c r="D126" s="128"/>
      <c r="E126" s="129"/>
      <c r="F126" s="130"/>
      <c r="G126" s="131">
        <f ca="1">IFERROR(NOW()-F126,"")</f>
        <v>45962.267991666668</v>
      </c>
      <c r="H126" s="130"/>
      <c r="I126" s="126" t="str">
        <f>IFERROR(VLOOKUP(D126,DB!A:F,6,0),"")</f>
        <v/>
      </c>
      <c r="J126" s="126" t="str">
        <f>IFERROR(VLOOKUP(D126,DB!A:G,7,0),"")</f>
        <v/>
      </c>
      <c r="K126" s="132"/>
      <c r="L126" s="128" t="str">
        <f>IFERROR(VLOOKUP(D126,DB!A:I,9,0),"")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70.435931481479201</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39024</v>
      </c>
      <c r="F3" s="38">
        <v>45926.188877314817</v>
      </c>
      <c r="G3" s="144">
        <f t="shared" ref="G3" ca="1" si="0">IFERROR(NOW()-F3,"")</f>
        <v>36.079114351850876</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39024</v>
      </c>
      <c r="F4" s="153">
        <v>45948.661111111112</v>
      </c>
      <c r="G4" s="154">
        <f ca="1">IFERROR(NOW()-F4,"")</f>
        <v>13.606880555555108</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s="152"/>
      <c r="E5" s="152"/>
      <c r="F5" s="153"/>
      <c r="G5" s="154">
        <f ca="1">IFERROR(NOW()-F5,"")</f>
        <v>45962.267991666668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45962.267991666668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45962.267991666668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45962.267991666668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45962.267991666668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45962.267991666668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45962.267991666668</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45962.267991666668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45962.267991666668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45962.267991666668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45962.267991666668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45962.267991666668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45962.267991666668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45962.267991666668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45962.267991666668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45962.267991666668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45962.267991666668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45962.267991666668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45962.267991666668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45962.267991666668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45962.267991666668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45962.267991666668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45962.267991666668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45962.267991666668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45962.267991666668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45962.267991666668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45962.267991666668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45962.267991666668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45962.267991666668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45962.267991666668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45962.267991666668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45962.267991666668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45962.267991666668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45962.267991666668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45962.267991666668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45962.267991666668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45962.267991666668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45962.267991666668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45962.267991666668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45962.267991666668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45962.267991666668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45962.267991666668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45962.267991666668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45962.267991666668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45962.267991666668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45962.267991666668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45962.267991666668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45962.267991666668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45962.267991666668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45962.267991666668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45962.267991666668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45962.267991666668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45962.267991666668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45962.267991666668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45962.267991666668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45962.267991666668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45962.267991666668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45962.267991666668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45962.267991666668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45962.267991666668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45962.267991666668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45962.267991666668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45962.267991666668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45962.267991666668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45962.267991666668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45962.267991666668</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45962.267991666668</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45962.267991666668</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45962.267991666668</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45962.267991666668</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45962.267991666668</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45962.267991666668</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45962.267991666668</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45962.267991666668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45962.267991666668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45962.267991666668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45962.267991666668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45962.267991666668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45962.267991666668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45962.267991666668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45962.267991666668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45962.267991666668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45962.267991666668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45962.267991666668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45962.267991666668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45962.267991666668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45962.267991666668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45962.267991666668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45962.267991666668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45962.267991666668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45962.267991666668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45962.267991666668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45962.267991666668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45962.267991666668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45962.267991666668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45962.267991666668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45962.267991666668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45962.267991666668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45962.267991666668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45962.267991666668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45962.267991666668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45962.267991666668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45962.267991666668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45962.267991666668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45962.267991666668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45962.267991666668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45962.267991666668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45962.267991666668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45962.267991666668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45962.267991666668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45962.267991666668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45962.267991666668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45962.267991666668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45962.267991666668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45962.267991666668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45962.267991666668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45962.267991666668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45962.267991666668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45962.267991666668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45962.267991666668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45962.267991666668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45962.267991666668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45962.267991666668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45962.267991666668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45962.267991666668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45962.267991666668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45962.267991666668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45962.267991666668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45962.267991666668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45962.267991666668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45962.267991666668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45962.267991666668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45962.267991666668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45962.267991666668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45962.267991666668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45962.267991666668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45962.267991666668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45962.267991666668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45962.267991666668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45962.267991666668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45962.267991666668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45962.267991666668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45962.267991666668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45962.267991666668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45962.267991666668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45962.267991666668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45962.267991666668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45962.267991666668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45962.267991666668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45962.267991666668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45962.267991666668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45962.267991666668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45962.267991666668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45962.267991666668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45962.267991666668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45962.267991666668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45962.267991666668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45962.267991666668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45962.267991666668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45962.267991666668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45962.267991666668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45962.267991666668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45962.267991666668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45962.267991666668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45962.267991666668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45962.267991666668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45962.267991666668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45962.267991666668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45962.267991666668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45962.267991666668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45962.267991666668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45962.267991666668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45962.267991666668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45962.267991666668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45962.267991666668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45962.267991666668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45962.267991666668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45962.267991666668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45962.267991666668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45962.267991666668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45962.267991666668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45962.267991666668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45962.267991666668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45962.267991666668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45962.267991666668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45962.267991666668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45962.267991666668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45962.267991666668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45962.267991666668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45962.267991666668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45962.267991666668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45962.267991666668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45962.267991666668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45962.267991666668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45962.267991666668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45962.267991666668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45962.267991666668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45962.267991666668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45962.267991666668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45962.267991666668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45962.267991666668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45962.267991666668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45962.267991666668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45962.267991666668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45962.267991666668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45962.267991666668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45962.267991666668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45962.267991666668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45962.267991666668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45962.267991666668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45962.267991666668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45962.267991666668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45962.267991666668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45962.267991666668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45962.267991666668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45962.267991666668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45962.267991666668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45962.267991666668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45962.267991666668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45962.267991666668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45962.267991666668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45962.267991666668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45962.267991666668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45962.267991666668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45962.267991666668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45962.267991666668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45962.267991666668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45962.267991666668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45962.267991666668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45962.267991666668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45962.267991666668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45962.267991666668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45962.267991666668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45962.267991666668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45962.267991666668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45962.267991666668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45962.267991666668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45962.267991666668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45962.267991666668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45962.267991666668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45962.267991666668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45962.267991666668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45962.267991666668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45962.267991666668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45962.267991666668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45962.267991666668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45962.267991666668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45962.267991666668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45962.267991666668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45962.267991666668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45962.267991666668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45962.267991666668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45962.267991666668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45962.267991666668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45962.267991666668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45962.267991666668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45962.267991666668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45962.267991666668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45962.267991666668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45962.267991666668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45962.267991666668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45962.267991666668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45962.267991666668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45962.267991666668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45962.267991666668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45962.267991666668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45962.267991666668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45962.267991666668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45962.267991666668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45962.267991666668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45962.267991666668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45962.267991666668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45962.267991666668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45962.267991666668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45962.267991666668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45962.267991666668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45962.267991666668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45962.267991666668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45962.267991666668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45962.267991666668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45962.267991666668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45962.267991666668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45962.267991666668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45962.267991666668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45962.267991666668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45962.267991666668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45962.267991666668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45962.267991666668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45962.267991666668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45962.267991666668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45962.267991666668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45962.267991666668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45962.267991666668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45962.267991666668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45962.267991666668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45962.267991666668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45962.267991666668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45962.267991666668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45962.267991666668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45962.267991666668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45962.267991666668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45962.267991666668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45962.267991666668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45962.267991666668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45962.267991666668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45962.267991666668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45962.267991666668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45962.267991666668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45962.267991666668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45962.267991666668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45962.267991666668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45962.267991666668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45962.267991666668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45962.267991666668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45962.267991666668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45962.267991666668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45962.267991666668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45962.267991666668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45962.267991666668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45962.267991666668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45962.267991666668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45962.267991666668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45962.267991666668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45962.267991666668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45962.267991666668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45962.267991666668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45962.267991666668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45962.267991666668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45962.267991666668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45962.267991666668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45962.267991666668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45962.267991666668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45962.267991666668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45962.267991666668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45962.267991666668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45962.267991666668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45962.267991666668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45962.267991666668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45962.267991666668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45962.267991666668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45962.267991666668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45962.267991666668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45962.267991666668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45962.267991666668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45962.267991666668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45962.267991666668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45962.267991666668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45962.267991666668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45962.267991666668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45962.267991666668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45962.267991666668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45962.267991666668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45962.267991666668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45962.267991666668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45962.267991666668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45962.267991666668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45962.267991666668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45962.267991666668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45962.267991666668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45962.267991666668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45962.267991666668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45962.267991666668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45962.267991666668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45962.267991666668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45962.267991666668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45962.267991666668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45962.267991666668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45962.267991666668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45962.267991666668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45962.267991666668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45962.267991666668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45962.267991666668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45962.267991666668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45962.267991666668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45962.267991666668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45962.267991666668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45962.267991666668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45962.267991666668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45962.267991666668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45962.267991666668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45962.267991666668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45962.267991666668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45962.267991666668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45962.267991666668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45962.267991666668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45962.267991666668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45962.267991666668</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45962.267991666668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45962.267991666668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45962.267991666668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45962.267991666668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45962.267991666668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45962.267991666668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45962.267991666668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45962.267991666668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45962.267991666668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45962.267991666668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45962.267991666668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45962.267991666668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45962.267991666668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45962.267991666668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45962.267991666668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45962.267991666668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45962.267991666668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45962.267991666668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45962.267991666668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45962.267991666668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45962.267991666668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45962.267991666668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45962.267991666668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45962.267991666668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45962.267991666668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45962.267991666668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45962.267991666668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45962.267991666668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45962.267991666668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45962.267991666668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45962.267991666668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45962.267991666668</v>
      </c>
      <c r="H33" s="107"/>
      <c r="I33" s="103" t="str">
        <f>IFERROR(VLOOKUP(D33,DB!A:F,6,0),"")</f>
        <v/>
      </c>
      <c r="J33" s="102" t="str">
        <f>IFERROR(VLOOKUP(D33,DB!A:G,7,0),"")</f>
        <v/>
      </c>
      <c r="K33" s="108"/>
      <c r="L33" s="109" t="str">
        <f>IFERROR(VLOOKUP(D33,DB!A:I,9,0),"")</f>
        <v/>
      </c>
    </row>
  </sheetData>
  <dataValidations count="2">
    <dataValidation allowBlank="1" showInputMessage="1" showErrorMessage="1" sqref="E1" xr:uid="{380493DB-286A-4683-AF55-C78F04945A49}"/>
    <dataValidation type="list" allowBlank="1" showInputMessage="1" showErrorMessage="1" sqref="E2:E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2025-11-01T03:26:25Z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