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461" documentId="13_ncr:1_{F6CB121F-512D-4AA6-A0C1-0FB36C537598}" xr6:coauthVersionLast="47" xr6:coauthVersionMax="47" xr10:uidLastSave="{3575EDC5-8E45-40ED-B6F5-AABD47D34650}"/>
  <bookViews>
    <workbookView xWindow="-109" yWindow="-109" windowWidth="26301" windowHeight="14169" firstSheet="5"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3" i="1" l="1"/>
  <c r="G4"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5" i="5"/>
  <c r="B6" i="5"/>
  <c r="B7" i="5"/>
  <c r="B8" i="5"/>
  <c r="B9" i="5"/>
  <c r="B10" i="5"/>
  <c r="B11" i="5"/>
  <c r="B12" i="5"/>
  <c r="B13" i="5"/>
  <c r="B14" i="5"/>
  <c r="B15" i="5"/>
  <c r="B16" i="5"/>
  <c r="B17" i="5"/>
  <c r="B18" i="5"/>
  <c r="B19" i="5"/>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4" i="5"/>
  <c r="G4" i="5"/>
  <c r="I4" i="5"/>
  <c r="J4" i="5"/>
  <c r="L4" i="5"/>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<sst xmlns="http://schemas.openxmlformats.org/spreadsheetml/2006/main" count="180270" uniqueCount="39119">
  <si>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</si>
  <si>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</si>
  <si>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</si>
  <si>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</si>
  <si>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</si>
  <si>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</si>
  <si>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</si>
  <si>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</si>
  <si>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</si>
  <si>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</si>
  <si>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</si>
  <si>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</si>
  <si>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</si>
  <si>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</si>
  <si>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</si>
  <si>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</si>
  <si>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</si>
  <si>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</si>
  <si>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</si>
  <si>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</si>
  <si>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</si>
  <si>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</si>
  <si>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</si>
  <si>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</si>
  <si>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</si>
  <si>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</si>
  <si>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</si>
  <si>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</si>
  <si>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</si>
  <si>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</si>
  <si>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</si>
  <si>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</si>
  <si>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</si>
  <si>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</si>
  <si>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</si>
  <si>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</si>
  <si>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</si>
  <si>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</si>
  <si>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</si>
  <si>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</si>
  <si>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</si>
  <si>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</si>
  <si>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</si>
  <si>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</si>
  <si>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</si>
  <si>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</si>
  <si>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</si>
  <si>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</si>
  <si>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</si>
  <si>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</si>
  <si>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</si>
  <si>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</si>
  <si>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</si>
  <si>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</si>
  <si>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</si>
  <si>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</si>
  <si>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</si>
  <si>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</si>
  <si>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</si>
  <si>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</si>
  <si>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</si>
  <si>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</si>
  <si>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</si>
  <si>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</si>
  <si>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</si>
  <si>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</si>
  <si>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</si>
  <si>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</si>
  <si>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</si>
  <si>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</si>
  <si>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</si>
  <si>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</si>
  <si>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</si>
  <si>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</si>
  <si>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</si>
  <si>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</si>
  <si>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</si>
  <si>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</si>
  <si>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</si>
  <si>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</si>
  <si>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</si>
  <si>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</si>
  <si>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</si>
  <si>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</si>
  <si>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</si>
  <si>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</si>
  <si>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</si>
  <si>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</si>
  <si>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</si>
  <si>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</si>
  <si>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</si>
  <si>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</si>
  <si>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</si>
  <si>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</si>
  <si>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</si>
  <si>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</si>
  <si>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</si>
  <si>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</si>
  <si>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</si>
  <si>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</si>
  <si>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</si>
  <si>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</si>
  <si>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</si>
  <si>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</si>
  <si>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</si>
  <si>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</si>
  <si>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</si>
  <si>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</si>
  <si>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</si>
  <si>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</si>
  <si>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</si>
  <si>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</si>
  <si>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</si>
  <si>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</si>
  <si>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</si>
  <si>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</si>
  <si>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</si>
  <si>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</si>
  <si>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</si>
  <si>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</si>
  <si>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</si>
  <si>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</si>
  <si>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</si>
  <si>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</si>
  <si>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</si>
  <si>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</si>
  <si>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</si>
  <si>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</si>
  <si>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</si>
  <si>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</si>
  <si>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</si>
  <si>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</si>
  <si>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</si>
  <si>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</si>
  <si>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</si>
  <si>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</si>
  <si>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</si>
  <si>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</si>
  <si>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</si>
  <si>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</si>
  <si>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</si>
  <si>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</si>
  <si>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</si>
  <si>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</si>
  <si>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</si>
  <si>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</si>
  <si>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</si>
  <si>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</si>
  <si>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</si>
  <si>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</si>
  <si>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</si>
  <si>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</si>
  <si>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</si>
  <si>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</si>
  <si>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</si>
  <si>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</si>
  <si>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</si>
  <si>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</si>
  <si>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</si>
  <si>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</si>
  <si>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</si>
  <si>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</si>
  <si>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</si>
  <si>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</si>
  <si>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</si>
  <si>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</si>
  <si>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</si>
  <si>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</si>
  <si>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</si>
  <si>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</si>
  <si>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</si>
  <si>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</si>
  <si>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</si>
  <si>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</si>
  <si>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</si>
  <si>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</si>
  <si>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</si>
  <si>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</si>
  <si>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</si>
  <si>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</si>
  <si>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</si>
  <si>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</si>
  <si>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</si>
  <si>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</si>
  <si>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</si>
  <si>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</si>
  <si>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</si>
  <si>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</si>
  <si>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</si>
  <si>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</si>
  <si>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</si>
  <si>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</si>
  <si>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</si>
  <si>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</si>
  <si>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</si>
  <si>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</si>
  <si>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</si>
  <si>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</si>
  <si>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</si>
  <si>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</si>
  <si>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</si>
  <si>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</si>
  <si>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</si>
  <si>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</si>
  <si>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</si>
  <si>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</si>
  <si>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</si>
  <si>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</si>
  <si>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</si>
  <si>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</si>
  <si>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</si>
  <si>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</si>
  <si>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</si>
  <si>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</si>
  <si>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</si>
  <si>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</si>
  <si>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</si>
  <si>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</si>
  <si>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</si>
  <si>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</si>
  <si>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</si>
  <si>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</si>
  <si>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</si>
  <si>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</si>
  <si>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</si>
  <si>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</si>
  <si>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</si>
  <si>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</si>
  <si>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</si>
  <si>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</si>
  <si>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</si>
  <si>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</si>
  <si>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</si>
  <si>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</si>
  <si>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</si>
  <si>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</si>
  <si>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</si>
  <si>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</si>
  <si>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</si>
  <si>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</si>
  <si>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</si>
  <si>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</si>
  <si>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</si>
  <si>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</si>
  <si>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</si>
  <si>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</si>
  <si>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</si>
  <si>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</si>
  <si>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</si>
  <si>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</si>
  <si>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</si>
  <si>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</si>
  <si>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</si>
  <si>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</si>
  <si>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</si>
  <si>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</si>
  <si>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</si>
  <si>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</si>
  <si>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</si>
  <si>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</si>
  <si>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</si>
  <si>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</si>
  <si>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</si>
  <si>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</si>
  <si>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</si>
  <si>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</si>
  <si>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</si>
  <si>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</si>
  <si>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</si>
  <si>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</si>
  <si>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</si>
  <si>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</si>
  <si>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</si>
  <si>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</si>
  <si>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</si>
  <si>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</si>
  <si>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</si>
  <si>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</si>
  <si>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</si>
  <si>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</si>
  <si>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</si>
  <si>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</si>
  <si>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</si>
  <si>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</si>
  <si>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</si>
  <si>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</si>
  <si>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</si>
  <si>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</si>
  <si>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</si>
  <si>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</si>
  <si>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</si>
  <si>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</si>
  <si>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</si>
  <si>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</si>
  <si>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</si>
  <si>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</si>
  <si>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</si>
  <si>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</si>
  <si>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</si>
  <si>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</si>
  <si>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</si>
  <si>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</si>
  <si>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</si>
  <si>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</si>
  <si>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</si>
  <si>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</si>
  <si>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</si>
  <si>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</si>
  <si>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</si>
  <si>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</si>
  <si>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</si>
  <si>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</si>
  <si>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</si>
  <si>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</si>
  <si>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</si>
  <si>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</si>
  <si>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</si>
  <si>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</si>
  <si>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</si>
  <si>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</si>
  <si>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</si>
  <si>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</si>
  <si>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</si>
  <si>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</si>
  <si>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</si>
  <si>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</si>
  <si>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</si>
  <si>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</si>
  <si>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</si>
  <si>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</si>
  <si>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</si>
  <si>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</si>
  <si>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</si>
  <si>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</si>
  <si>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</si>
  <si>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</si>
  <si>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</si>
  <si>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</si>
  <si>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</si>
  <si>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</si>
  <si>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</si>
  <si>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</si>
  <si>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</si>
  <si>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</si>
  <si>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</si>
  <si>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</si>
  <si>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</si>
  <si>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</si>
  <si>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</si>
  <si>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</si>
  <si>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</si>
  <si>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</si>
  <si>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</si>
  <si>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</si>
  <si>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</si>
  <si>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</si>
  <si>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</si>
  <si>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</si>
  <si>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</si>
  <si>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</si>
  <si>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</si>
  <si>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</si>
  <si>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</si>
  <si>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</si>
  <si>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</si>
  <si>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</si>
  <si>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</si>
  <si>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</si>
  <si>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</si>
  <si>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</si>
  <si>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</si>
  <si>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</si>
  <si>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</si>
  <si>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</si>
  <si>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</si>
  <si>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</si>
  <si>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</si>
  <si>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</si>
  <si>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</si>
  <si>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</si>
  <si>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</si>
  <si>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</si>
  <si>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</si>
  <si>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</si>
  <si>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</si>
  <si>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</si>
  <si>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</si>
  <si>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</si>
  <si>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</si>
  <si>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</si>
  <si>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</si>
  <si>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</si>
  <si>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</si>
  <si>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</si>
  <si>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</si>
  <si>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</si>
  <si>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</si>
  <si>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</si>
  <si>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</si>
  <si>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</si>
  <si>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</si>
  <si>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</si>
  <si>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</si>
  <si>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</si>
  <si>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</si>
  <si>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</si>
  <si>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</si>
  <si>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</si>
  <si>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</si>
  <si>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</si>
  <si>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</si>
  <si>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</si>
  <si>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</si>
  <si>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</si>
  <si>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</si>
  <si>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</si>
  <si>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</si>
  <si>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</si>
  <si>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</si>
  <si>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</si>
  <si>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</si>
  <si>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</si>
  <si>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</si>
  <si>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</si>
  <si>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</si>
  <si>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</si>
  <si>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</si>
  <si>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</si>
  <si>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</si>
  <si>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</si>
  <si>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</si>
  <si>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</si>
  <si>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</si>
  <si>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</si>
  <si>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</si>
  <si>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</si>
  <si>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</si>
  <si>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</si>
  <si>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</si>
  <si>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</si>
  <si>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</si>
  <si>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</si>
  <si>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</si>
  <si>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</si>
  <si>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</si>
  <si>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</si>
  <si>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</si>
  <si>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</si>
  <si>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</si>
  <si>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</si>
  <si>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</si>
  <si>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</si>
  <si>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</si>
  <si>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</si>
  <si>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</si>
  <si>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</si>
  <si>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</si>
  <si>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</si>
  <si>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</si>
  <si>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</si>
  <si>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</si>
  <si>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</si>
  <si>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</si>
  <si>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</si>
  <si>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</si>
  <si>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</si>
  <si>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</si>
  <si>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</si>
  <si>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</si>
  <si>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</si>
  <si>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</si>
  <si>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</si>
  <si>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</si>
  <si>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</si>
  <si>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</si>
  <si>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</si>
  <si>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</si>
  <si>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</si>
  <si>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</si>
  <si>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</si>
  <si>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</si>
  <si>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</si>
  <si>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</si>
  <si>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</si>
  <si>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</si>
  <si>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</si>
  <si>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</si>
  <si>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</si>
  <si>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</si>
  <si>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</si>
  <si>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</si>
  <si>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</si>
  <si>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</si>
  <si>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</si>
  <si>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</si>
  <si>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</si>
  <si>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</si>
  <si>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</si>
  <si>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</si>
  <si>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</si>
  <si>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</si>
  <si>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</si>
  <si>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</si>
  <si>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</si>
  <si>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</si>
  <si>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</si>
  <si>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</si>
  <si>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</si>
  <si>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</si>
  <si>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</si>
  <si>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</si>
  <si>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</si>
  <si>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</si>
  <si>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</si>
  <si>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</si>
  <si>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</si>
  <si>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</si>
  <si>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</si>
  <si>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</si>
  <si>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</si>
  <si>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</si>
  <si>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</si>
  <si>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</si>
  <si>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</si>
  <si>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</si>
  <si>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</si>
  <si>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</si>
  <si>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</si>
  <si>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</si>
  <si>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</si>
  <si>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</si>
  <si>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</si>
  <si>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</si>
  <si>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</si>
  <si>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</si>
  <si>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</si>
  <si>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</si>
  <si>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</si>
  <si>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</si>
  <si>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</si>
  <si>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</si>
  <si>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</si>
  <si>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</si>
  <si>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</si>
  <si>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</si>
  <si>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</si>
  <si>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</si>
  <si>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</si>
  <si>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</si>
  <si>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</si>
  <si>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</si>
  <si>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</si>
  <si>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</si>
  <si>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</si>
  <si>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</si>
  <si>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</si>
  <si>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</si>
  <si>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</si>
  <si>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</si>
  <si>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</si>
  <si>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</si>
  <si>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</si>
  <si>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</si>
  <si>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</si>
  <si>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</si>
  <si>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</si>
  <si>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</si>
  <si>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</si>
  <si>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</si>
  <si>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</si>
  <si>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</si>
  <si>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</si>
  <si>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</si>
  <si>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</si>
  <si>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</si>
  <si>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</si>
  <si>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</si>
  <si>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</si>
  <si>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</si>
  <si>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</si>
  <si>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</si>
  <si>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</si>
  <si>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</si>
  <si>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</si>
  <si>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</si>
  <si>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</si>
  <si>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</si>
  <si>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</si>
  <si>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</si>
  <si>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</si>
  <si>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</si>
  <si>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</si>
  <si>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</si>
  <si>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</si>
  <si>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</si>
  <si>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</si>
  <si>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</si>
  <si>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</si>
  <si>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</si>
  <si>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</si>
  <si>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</si>
  <si>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</si>
  <si>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</si>
  <si>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</si>
  <si>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</si>
  <si>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</si>
  <si>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</si>
  <si>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</si>
  <si>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</si>
  <si>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</si>
  <si>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</si>
  <si>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</si>
  <si>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</si>
  <si>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</si>
  <si>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</si>
  <si>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</si>
  <si>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</si>
  <si>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</si>
  <si>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</si>
  <si>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</si>
  <si>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</si>
  <si>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</si>
  <si>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</si>
  <si>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</si>
  <si>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</si>
  <si>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</si>
  <si>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</si>
  <si>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</si>
  <si>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</si>
  <si>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</si>
  <si>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</si>
  <si>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</si>
  <si>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</si>
  <si>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</si>
  <si>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</si>
  <si>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</si>
  <si>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</si>
  <si>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</si>
  <si>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</si>
  <si>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</si>
  <si>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</si>
  <si>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</si>
  <si>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</si>
  <si>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</si>
  <si>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</si>
  <si>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</si>
  <si>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</si>
  <si>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</si>
  <si>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</si>
  <si>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</si>
  <si>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</si>
  <si>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</si>
  <si>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</si>
  <si>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</si>
  <si>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</si>
  <si>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</si>
  <si>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</si>
  <si>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</si>
  <si>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</si>
  <si>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</si>
  <si>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</si>
  <si>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</si>
  <si>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</si>
  <si>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</si>
  <si>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</si>
  <si>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</si>
  <si>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</si>
  <si>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</si>
  <si>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</si>
  <si>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</si>
  <si>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</si>
  <si>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</si>
  <si>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</si>
  <si>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</si>
  <si>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</si>
  <si>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</si>
  <si>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</si>
  <si>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</si>
  <si>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</si>
  <si>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</si>
  <si>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</si>
  <si>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</si>
  <si>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</si>
  <si>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</si>
  <si>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</si>
  <si>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</si>
  <si>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</si>
  <si>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</si>
  <si>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</si>
  <si>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</si>
  <si>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</si>
  <si>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</si>
  <si>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</si>
  <si>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</si>
  <si>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</si>
  <si>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</si>
  <si>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</si>
  <si>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</si>
  <si>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</si>
  <si>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</si>
  <si>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</si>
  <si>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</si>
  <si>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</si>
  <si>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</si>
  <si>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</si>
  <si>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</si>
  <si>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</si>
  <si>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</si>
  <si>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</si>
  <si>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</si>
  <si>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</si>
  <si>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</si>
  <si>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</si>
  <si>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</si>
  <si>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</si>
  <si>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</si>
  <si>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</si>
  <si>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</si>
  <si>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</si>
  <si>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</si>
  <si>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</si>
  <si>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</si>
  <si>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</si>
  <si>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</si>
  <si>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</si>
  <si>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</si>
  <si>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</si>
  <si>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</si>
  <si>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</si>
  <si>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</si>
  <si>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</si>
  <si>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</si>
  <si>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</si>
  <si>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</si>
  <si>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</si>
  <si>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</si>
  <si>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</si>
  <si>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</si>
  <si>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</si>
  <si>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</si>
  <si>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</si>
  <si>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</si>
  <si>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</si>
  <si>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</si>
  <si>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</si>
  <si>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</si>
  <si>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</si>
  <si>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</si>
  <si>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</si>
  <si>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</si>
  <si>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</si>
  <si>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</si>
  <si>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</si>
  <si>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</si>
  <si>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</si>
  <si>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</si>
  <si>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</si>
  <si>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</si>
  <si>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</si>
  <si>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</si>
  <si>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</si>
  <si>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</si>
  <si>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</si>
  <si>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</si>
  <si>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</si>
  <si>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</si>
  <si>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</si>
  <si>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</si>
  <si>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</si>
  <si>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</si>
  <si>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</si>
  <si>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</si>
  <si>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</si>
  <si>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</si>
  <si>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</si>
  <si>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</si>
  <si>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</si>
  <si>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</si>
  <si>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</si>
  <si>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</si>
  <si>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</si>
  <si>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</si>
  <si>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</si>
  <si>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</si>
  <si>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</si>
  <si>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</si>
  <si>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</si>
  <si>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</si>
  <si>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</si>
  <si>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</si>
  <si>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</si>
  <si>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</si>
  <si>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</si>
  <si>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</si>
  <si>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</si>
  <si>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</si>
  <si>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</si>
  <si>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</si>
  <si>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</si>
  <si>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</si>
  <si>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</si>
  <si>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</si>
  <si>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</si>
  <si>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</si>
  <si>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</si>
  <si>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</si>
  <si>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</si>
  <si>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</si>
  <si>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</si>
  <si>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</si>
  <si>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</si>
  <si>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</si>
  <si>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</si>
  <si>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</si>
  <si>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</si>
  <si>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</si>
  <si>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</si>
  <si>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</si>
  <si>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</si>
  <si>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</si>
  <si>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</si>
  <si>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</si>
  <si>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</si>
  <si>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</si>
  <si>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</si>
  <si>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</si>
  <si>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</si>
  <si>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</si>
  <si>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</si>
  <si>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</si>
  <si>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</si>
  <si>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</si>
  <si>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</si>
  <si>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</si>
  <si>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</si>
  <si>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</si>
  <si>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</si>
  <si>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</si>
  <si>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</si>
  <si>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</si>
  <si>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</si>
  <si>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</si>
  <si>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</si>
  <si>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</si>
  <si>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</si>
  <si>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</si>
  <si>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</si>
  <si>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</si>
  <si>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</si>
  <si>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</si>
  <si>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</si>
  <si>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</si>
  <si>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</si>
  <si>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</si>
  <si>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</si>
  <si>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</si>
  <si>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</si>
  <si>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</si>
  <si>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</si>
  <si>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</si>
  <si>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</si>
  <si>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</si>
  <si>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</si>
  <si>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</si>
  <si>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</si>
  <si>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</si>
  <si>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</si>
  <si>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</si>
  <si>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</si>
  <si>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</si>
  <si>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</si>
  <si>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</si>
  <si>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</si>
  <si>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</si>
  <si>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</si>
  <si>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</si>
  <si>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</si>
  <si>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</si>
  <si>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</si>
  <si>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</si>
  <si>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</si>
  <si>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</si>
  <si>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</si>
  <si>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</si>
  <si>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</si>
  <si>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</si>
  <si>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</si>
  <si>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</si>
  <si>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</si>
  <si>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</si>
  <si>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</si>
  <si>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</si>
  <si>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</si>
  <si>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</si>
  <si>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</si>
  <si>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</si>
  <si>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</si>
  <si>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</si>
  <si>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</si>
  <si>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</si>
  <si>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</si>
  <si>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</si>
  <si>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</si>
  <si>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</si>
  <si>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</si>
  <si>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</si>
  <si>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</si>
  <si>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</si>
  <si>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</si>
  <si>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</si>
  <si>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</si>
  <si>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</si>
  <si>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</si>
  <si>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</si>
  <si>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</si>
  <si>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</si>
  <si>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</si>
  <si>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</si>
  <si>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</si>
  <si>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</si>
  <si>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</si>
  <si>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</si>
  <si>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</si>
  <si>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</si>
  <si>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</si>
  <si>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</si>
  <si>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</si>
  <si>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</si>
  <si>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</si>
  <si>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</si>
  <si>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</si>
  <si>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</si>
  <si>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</si>
  <si>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</si>
  <si>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</si>
  <si>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</si>
  <si>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</si>
  <si>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</si>
  <si>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</si>
  <si>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</si>
  <si>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</si>
  <si>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</si>
  <si>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</si>
  <si>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</si>
  <si>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</si>
  <si>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</si>
  <si>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</si>
  <si>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</si>
  <si>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</si>
  <si>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</si>
  <si>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</si>
  <si>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</si>
  <si>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</si>
  <si>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</si>
  <si>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</si>
  <si>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</si>
  <si>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</si>
  <si>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</si>
  <si>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</si>
  <si>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</si>
  <si>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</si>
  <si>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</si>
  <si>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</si>
  <si>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</si>
  <si>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</si>
  <si>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</si>
  <si>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</si>
  <si>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</si>
  <si>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</si>
  <si>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</si>
  <si>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</si>
  <si>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</si>
  <si>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</si>
  <si>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</si>
  <si>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</si>
  <si>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</si>
  <si>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</si>
  <si>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</si>
  <si>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</si>
  <si>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</si>
  <si>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</si>
  <si>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</si>
  <si>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</si>
  <si>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</si>
  <si>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</si>
  <si>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</si>
  <si>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</si>
  <si>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</si>
  <si>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</si>
  <si>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</si>
  <si>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</si>
  <si>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</si>
  <si>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</si>
  <si>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</si>
  <si>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</si>
  <si>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</si>
  <si>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</si>
  <si>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</si>
  <si>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</si>
  <si>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</si>
  <si>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</si>
  <si>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</si>
  <si>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</si>
  <si>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</si>
  <si>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</si>
  <si>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</si>
  <si>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</si>
  <si>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</si>
  <si>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</si>
  <si>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</si>
  <si>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</si>
  <si>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</si>
  <si>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</si>
  <si>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</si>
  <si>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</si>
  <si>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</si>
  <si>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</si>
  <si>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</si>
  <si>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</si>
  <si>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</si>
  <si>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</si>
  <si>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</si>
  <si>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</si>
  <si>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</si>
  <si>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</si>
  <si>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</si>
  <si>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</si>
  <si>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</si>
  <si>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</si>
  <si>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</si>
  <si>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</si>
  <si>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</si>
  <si>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</si>
  <si>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</si>
  <si>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</si>
  <si>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</si>
  <si>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</si>
  <si>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</si>
  <si>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</si>
  <si>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</si>
  <si>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</si>
  <si>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</si>
  <si>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</si>
  <si>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</si>
  <si>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</si>
  <si>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</si>
  <si>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</si>
  <si>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</si>
  <si>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</si>
  <si>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</si>
  <si>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</si>
  <si>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</si>
  <si>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</si>
  <si>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</si>
  <si>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</si>
  <si>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</si>
  <si>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</si>
  <si>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</si>
  <si>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</si>
  <si>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</si>
  <si>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</si>
  <si>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</si>
  <si>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</si>
  <si>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</si>
  <si>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</si>
  <si>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</si>
  <si>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</si>
  <si>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</si>
  <si>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</si>
  <si>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</si>
  <si>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</si>
  <si>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</si>
  <si>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</si>
  <si>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</si>
  <si>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</si>
  <si>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</si>
  <si>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</si>
  <si>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</si>
  <si>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</si>
  <si>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</si>
  <si>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</si>
  <si>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</si>
  <si>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</si>
  <si>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</si>
  <si>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</si>
  <si>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</si>
  <si>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</si>
  <si>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</si>
  <si>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</si>
  <si>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</si>
  <si>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</si>
  <si>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</si>
  <si>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</si>
  <si>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</si>
  <si>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</si>
  <si>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</si>
  <si>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</si>
  <si>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</si>
  <si>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</si>
  <si>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</si>
  <si>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</si>
  <si>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</si>
  <si>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</si>
  <si>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</si>
  <si>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</si>
  <si>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</si>
  <si>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</si>
  <si>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</si>
  <si>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</si>
  <si>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</si>
  <si>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</si>
  <si>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</si>
  <si>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</si>
  <si>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</si>
  <si>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</si>
  <si>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</si>
  <si>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</si>
  <si>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</si>
  <si>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</si>
  <si>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</si>
  <si>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</si>
  <si>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</si>
  <si>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</si>
  <si>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</si>
  <si>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</si>
  <si>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</si>
  <si>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</si>
  <si>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</si>
  <si>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</si>
  <si>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</si>
  <si>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</si>
  <si>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</si>
  <si>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</si>
  <si>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</si>
  <si>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</si>
  <si>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</si>
  <si>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</si>
  <si>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</si>
  <si>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</si>
  <si>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</si>
  <si>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</si>
  <si>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</si>
  <si>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</si>
  <si>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</si>
  <si>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</si>
  <si>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</si>
  <si>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</si>
  <si>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</si>
  <si>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</si>
  <si>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</si>
  <si>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</si>
  <si>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</si>
  <si>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</si>
  <si>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</si>
  <si>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</si>
  <si>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</si>
  <si>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</si>
  <si>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</si>
  <si>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</si>
  <si>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</si>
  <si>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</si>
  <si>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</si>
  <si>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</si>
  <si>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</si>
  <si>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</si>
  <si>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</si>
  <si>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</si>
  <si>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</si>
  <si>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</si>
  <si>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</si>
  <si>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</si>
  <si>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</si>
  <si>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</si>
  <si>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</si>
  <si>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</si>
  <si>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</si>
  <si>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</si>
  <si>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</si>
  <si>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</si>
  <si>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</si>
  <si>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</si>
  <si>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</si>
  <si>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</si>
  <si>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</si>
  <si>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</si>
  <si>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</si>
  <si>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</si>
  <si>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</si>
  <si>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</si>
  <si>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</si>
  <si>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</si>
  <si>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</si>
  <si>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</si>
  <si>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</si>
  <si>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</si>
  <si>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</si>
  <si>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</si>
  <si>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</si>
  <si>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</si>
  <si>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</si>
  <si>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</si>
  <si>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</si>
  <si>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</si>
  <si>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</si>
  <si>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</si>
  <si>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</si>
  <si>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</si>
  <si>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</si>
  <si>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</si>
  <si>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</si>
  <si>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</si>
  <si>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</si>
  <si>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</si>
  <si>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</si>
  <si>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</si>
  <si>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</si>
  <si>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</si>
  <si>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</si>
  <si>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</si>
  <si>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</si>
  <si>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</si>
  <si>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</si>
  <si>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</si>
  <si>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</si>
  <si>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</si>
  <si>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</si>
  <si>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</si>
  <si>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</si>
  <si>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</si>
  <si>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</si>
  <si>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</si>
  <si>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</si>
  <si>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</si>
  <si>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</si>
  <si>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</si>
  <si>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</si>
  <si>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</si>
  <si>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</si>
  <si>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</si>
  <si>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</si>
  <si>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</si>
  <si>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</si>
  <si>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</si>
  <si>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</si>
  <si>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</si>
  <si>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</si>
  <si>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</si>
  <si>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</si>
  <si>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</si>
  <si>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</si>
  <si>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</si>
  <si>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</si>
  <si>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</si>
  <si>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</si>
  <si>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</si>
  <si>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</si>
  <si>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</si>
  <si>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</si>
  <si>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</si>
  <si>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</si>
  <si>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</si>
  <si>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</si>
  <si>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</si>
  <si>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</si>
  <si>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</si>
  <si>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</si>
  <si>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</si>
  <si>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</si>
  <si>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</si>
  <si>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</si>
  <si>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</si>
  <si>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</si>
  <si>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</si>
  <si>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</si>
  <si>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</si>
  <si>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</si>
  <si>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</si>
  <si>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</si>
  <si>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</si>
  <si>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</si>
  <si>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</si>
  <si>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</si>
  <si>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</si>
  <si>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</si>
  <si>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</si>
  <si>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</si>
  <si>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</si>
  <si>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</si>
  <si>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</si>
  <si>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</si>
  <si>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</si>
  <si>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</si>
  <si>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</si>
  <si>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</si>
  <si>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</si>
  <si>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</si>
  <si>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</si>
  <si>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</si>
  <si>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</si>
  <si>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</si>
  <si>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</si>
  <si>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</si>
  <si>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</si>
  <si>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</si>
  <si>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</si>
  <si>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</si>
  <si>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</si>
  <si>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</si>
  <si>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</si>
  <si>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</si>
  <si>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</si>
  <si>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</si>
  <si>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</si>
  <si>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</si>
  <si>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</si>
  <si>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</si>
  <si>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</si>
  <si>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</si>
  <si>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</si>
  <si>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</si>
  <si>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</si>
  <si>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</si>
  <si>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</si>
  <si>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</si>
  <si>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</si>
  <si>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</si>
  <si>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</si>
  <si>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</si>
  <si>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</si>
  <si>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</si>
  <si>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</si>
  <si>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</si>
  <si>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</si>
  <si>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</si>
  <si>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</si>
  <si>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</si>
  <si>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</si>
  <si>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</si>
  <si>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</si>
  <si>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</si>
  <si>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</si>
  <si>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</si>
  <si>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</si>
  <si>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</si>
  <si>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</si>
  <si>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</si>
  <si>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</si>
  <si>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</si>
  <si>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</si>
  <si>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</si>
  <si>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</si>
  <si>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</si>
  <si>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</si>
  <si>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</si>
  <si>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</si>
  <si>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</si>
  <si>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</si>
  <si>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</si>
  <si>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</si>
  <si>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</si>
  <si>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</si>
  <si>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</si>
  <si>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</si>
  <si>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</si>
  <si>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</si>
  <si>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</si>
  <si>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</si>
  <si>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</si>
  <si>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</si>
  <si>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</si>
  <si>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</si>
  <si>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</si>
  <si>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</si>
  <si>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</si>
  <si>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</si>
  <si>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</si>
  <si>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</si>
  <si>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</si>
  <si>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</si>
  <si>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</si>
  <si>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</si>
  <si>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</si>
  <si>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</si>
  <si>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</si>
  <si>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</si>
  <si>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</si>
  <si>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</si>
  <si>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</si>
  <si>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</si>
  <si>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</si>
  <si>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</si>
  <si>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</si>
  <si>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</si>
  <si>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</si>
  <si>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</si>
  <si>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</si>
  <si>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</si>
  <si>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</si>
  <si>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</si>
  <si>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</si>
  <si>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</si>
  <si>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</si>
  <si>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</si>
  <si>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</si>
  <si>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</si>
  <si>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</si>
  <si>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</si>
  <si>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</si>
  <si>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</si>
  <si>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</si>
  <si>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</si>
  <si>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</si>
  <si>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</si>
  <si>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</si>
  <si>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</si>
  <si>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</si>
  <si>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</si>
  <si>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</si>
  <si>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</si>
  <si>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</si>
  <si>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</si>
  <si>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</si>
  <si>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</si>
  <si>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</si>
  <si>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</si>
  <si>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</si>
  <si>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</si>
  <si>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</si>
  <si>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</si>
  <si>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</si>
  <si>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</si>
  <si>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</si>
  <si>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</si>
  <si>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</si>
  <si>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</si>
  <si>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</si>
  <si>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</si>
  <si>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</si>
  <si>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</si>
  <si>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</si>
  <si>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</si>
  <si>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</si>
  <si>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</si>
  <si>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</si>
  <si>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</si>
  <si>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</si>
  <si>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</si>
  <si>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</si>
  <si>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</si>
  <si>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</si>
  <si>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</si>
  <si>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</si>
  <si>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</si>
  <si>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</si>
  <si>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</si>
  <si>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</si>
  <si>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</si>
  <si>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</si>
  <si>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</si>
  <si>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</si>
  <si>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</si>
  <si>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</si>
  <si>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</si>
  <si>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</si>
  <si>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</si>
  <si>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</si>
  <si>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</si>
  <si>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</si>
  <si>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</si>
  <si>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</si>
  <si>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</si>
  <si>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</si>
  <si>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</si>
  <si>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</si>
  <si>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</si>
  <si>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</si>
  <si>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</si>
  <si>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</si>
  <si>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</si>
  <si>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</si>
  <si>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</si>
  <si>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</si>
  <si>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</si>
  <si>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</si>
  <si>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</si>
  <si>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</si>
  <si>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</si>
  <si>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</si>
  <si>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</si>
  <si>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</si>
  <si>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</si>
  <si>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</si>
  <si>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</si>
  <si>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</si>
  <si>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</si>
  <si>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</si>
  <si>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</si>
  <si>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</si>
  <si>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</si>
  <si>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</si>
  <si>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</si>
  <si>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</si>
  <si>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</si>
  <si>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</si>
  <si>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</si>
  <si>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</si>
  <si>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</si>
  <si>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</si>
  <si>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</si>
  <si>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</si>
  <si>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</si>
  <si>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</si>
  <si>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</si>
  <si>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</si>
  <si>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</si>
  <si>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</si>
  <si>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</si>
  <si>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</si>
  <si>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</si>
  <si>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</si>
  <si>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</si>
  <si>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</si>
  <si>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</si>
  <si>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</si>
  <si>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</si>
  <si>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</si>
  <si>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</si>
  <si>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</si>
  <si>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</si>
  <si>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</si>
  <si>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</si>
  <si>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</si>
  <si>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</si>
  <si>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</si>
  <si>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</si>
  <si>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</si>
  <si>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</si>
  <si>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</si>
  <si>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</si>
  <si>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</si>
  <si>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</si>
  <si>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</si>
  <si>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</si>
  <si>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</si>
  <si>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</si>
  <si>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</si>
  <si>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</si>
  <si>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</si>
  <si>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</si>
  <si>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</si>
  <si>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</si>
  <si>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</si>
  <si>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</si>
  <si>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</si>
  <si>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</si>
  <si>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</si>
  <si>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</si>
  <si>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</si>
  <si>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</si>
  <si>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</si>
  <si>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</si>
  <si>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</si>
  <si>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</si>
  <si>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</si>
  <si>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</si>
  <si>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</si>
  <si>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</si>
  <si>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</si>
  <si>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</si>
  <si>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</si>
  <si>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</si>
  <si>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</si>
  <si>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</si>
  <si>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</si>
  <si>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</si>
  <si>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</si>
  <si>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</si>
  <si>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</si>
  <si>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</si>
  <si>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</si>
  <si>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</si>
  <si>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</si>
  <si>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</si>
  <si>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</si>
  <si>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</si>
  <si>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</si>
  <si>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</si>
  <si>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</si>
  <si>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</si>
  <si>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</si>
  <si>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</si>
  <si>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</si>
  <si>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</si>
  <si>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</si>
  <si>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</si>
  <si>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</si>
  <si>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</si>
  <si>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</si>
  <si>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</si>
  <si>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</si>
  <si>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</si>
  <si>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</si>
  <si>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</si>
  <si>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</si>
  <si>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</si>
  <si>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</si>
  <si>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</si>
  <si>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</si>
  <si>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</si>
  <si>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</si>
  <si>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</si>
  <si>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</si>
  <si>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</si>
  <si>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</si>
  <si>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</si>
  <si>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</si>
  <si>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</si>
  <si>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</si>
  <si>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</si>
  <si>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</si>
  <si>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</si>
  <si>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</si>
  <si>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</si>
  <si>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</si>
  <si>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</si>
  <si>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</si>
  <si>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</si>
  <si>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</si>
  <si>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</si>
  <si>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</si>
  <si>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</si>
  <si>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</si>
  <si>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</si>
  <si>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</si>
  <si>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</si>
  <si>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</si>
  <si>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</si>
  <si>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</si>
  <si>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</si>
  <si>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</si>
  <si>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</si>
  <si>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</si>
  <si>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</si>
  <si>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</si>
  <si>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</si>
  <si>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</si>
  <si>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</si>
  <si>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</si>
  <si>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</si>
  <si>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</si>
  <si>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</si>
  <si>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</si>
  <si>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</si>
  <si>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</si>
  <si>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</si>
  <si>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</si>
  <si>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</si>
  <si>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</si>
  <si>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</si>
  <si>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</si>
  <si>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</si>
  <si>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</si>
  <si>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</si>
  <si>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</si>
  <si>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</si>
  <si>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</si>
  <si>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</si>
  <si>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</si>
  <si>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</si>
  <si>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</si>
  <si>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</si>
  <si>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</si>
  <si>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</si>
  <si>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</si>
  <si>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</si>
  <si>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</si>
  <si>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</si>
  <si>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</si>
  <si>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</si>
  <si>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</si>
  <si>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</si>
  <si>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</si>
  <si>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</si>
  <si>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</si>
  <si>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</si>
  <si>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</si>
  <si>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</si>
  <si>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</si>
  <si>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</si>
  <si>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</si>
  <si>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</si>
  <si>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</si>
  <si>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</si>
  <si>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</si>
  <si>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</si>
  <si>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</si>
  <si>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</si>
  <si>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</si>
  <si>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</si>
  <si>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</si>
  <si>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</si>
  <si>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</si>
  <si>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</si>
  <si>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</si>
  <si>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</si>
  <si>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</si>
  <si>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</si>
  <si>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</si>
  <si>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</si>
  <si>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</si>
  <si>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</si>
  <si>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</si>
  <si>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</si>
  <si>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</si>
  <si>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</si>
  <si>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</si>
  <si>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</si>
  <si>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</si>
  <si>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</si>
  <si>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</si>
  <si>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</si>
  <si>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</si>
  <si>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</si>
  <si>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</si>
  <si>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</si>
  <si>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</si>
  <si>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</si>
  <si>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</si>
  <si>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</si>
  <si>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</si>
  <si>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</si>
  <si>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</si>
  <si>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</si>
  <si>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</si>
  <si>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</si>
  <si>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</si>
  <si>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</si>
  <si>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</si>
  <si>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</si>
  <si>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</si>
  <si>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</si>
  <si>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</si>
  <si>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</si>
  <si>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</si>
  <si>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</si>
  <si>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</si>
  <si>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</si>
  <si>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</si>
  <si>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</si>
  <si>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</si>
  <si>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</si>
  <si>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</si>
  <si>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</si>
  <si>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</si>
  <si>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</si>
  <si>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</si>
  <si>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</si>
  <si>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</si>
  <si>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</si>
  <si>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</si>
  <si>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</si>
  <si>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</si>
  <si>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</si>
  <si>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</si>
  <si>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</si>
  <si>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</si>
  <si>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</si>
  <si>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</si>
  <si>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</si>
  <si>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</si>
  <si>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</si>
  <si>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</si>
  <si>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</si>
  <si>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</si>
  <si>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</si>
  <si>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</si>
  <si>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</si>
  <si>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</si>
  <si>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</si>
  <si>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</si>
  <si>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</si>
  <si>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</si>
  <si>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</si>
  <si>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</si>
  <si>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</si>
  <si>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</si>
  <si>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</si>
  <si>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</si>
  <si>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</si>
  <si>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</si>
  <si>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</si>
  <si>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</si>
  <si>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</si>
  <si>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</si>
  <si>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</si>
  <si>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</si>
  <si>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</si>
  <si>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</si>
  <si>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</si>
  <si>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</si>
  <si>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</si>
  <si>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</si>
  <si>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</si>
  <si>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</si>
  <si>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</si>
  <si>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</si>
  <si>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</si>
  <si>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</si>
  <si>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</si>
  <si>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</si>
  <si>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</si>
  <si>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</si>
  <si>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</si>
  <si>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</si>
  <si>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</si>
  <si>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</si>
  <si>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</si>
  <si>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</si>
  <si>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</si>
  <si>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</si>
  <si>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</si>
  <si>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</si>
  <si>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</si>
  <si>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</si>
  <si>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</si>
  <si>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</si>
  <si>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</si>
  <si>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</si>
  <si>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</si>
  <si>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</si>
  <si>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</si>
  <si>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</si>
  <si>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</si>
  <si>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</si>
  <si>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</si>
  <si>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</si>
  <si>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</si>
  <si>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</si>
  <si>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</si>
  <si>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</si>
  <si>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</si>
  <si>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</si>
  <si>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</si>
  <si>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</si>
  <si>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</si>
  <si>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</si>
  <si>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</si>
  <si>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</si>
  <si>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</si>
  <si>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</si>
  <si>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</si>
  <si>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</si>
  <si>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</si>
  <si>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</si>
  <si>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</si>
  <si>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</si>
  <si>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</si>
  <si>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</si>
  <si>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</si>
  <si>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</si>
  <si>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</si>
  <si>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</si>
  <si>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</si>
  <si>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</si>
  <si>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</si>
  <si>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</si>
  <si>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</si>
  <si>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</si>
  <si>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</si>
  <si>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</si>
  <si>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</si>
  <si>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</si>
  <si>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</si>
  <si>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</si>
  <si>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</si>
  <si>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</si>
  <si>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</si>
  <si>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</si>
  <si>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</si>
  <si>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</si>
  <si>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</si>
  <si>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</si>
  <si>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</si>
  <si>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</si>
  <si>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</si>
  <si>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</si>
  <si>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</si>
  <si>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</si>
  <si>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</si>
  <si>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</si>
  <si>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</si>
  <si>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</si>
  <si>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</si>
  <si>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</si>
  <si>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</si>
  <si>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</si>
  <si>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</si>
  <si>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</si>
  <si>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</si>
  <si>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</si>
  <si>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</si>
  <si>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</si>
  <si>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</si>
  <si>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</si>
  <si>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</si>
  <si>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</si>
  <si>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</si>
  <si>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</si>
  <si>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</si>
  <si>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</si>
  <si>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</si>
  <si>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</si>
  <si>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</si>
  <si>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</si>
  <si>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</si>
  <si>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</si>
  <si>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</si>
  <si>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</si>
  <si>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</si>
  <si>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</si>
  <si>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</si>
  <si>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</si>
  <si>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</si>
  <si>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</si>
  <si>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</si>
  <si>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</si>
  <si>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</si>
  <si>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</si>
  <si>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</si>
  <si>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</si>
  <si>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</si>
  <si>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</si>
  <si>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</si>
  <si>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</si>
  <si>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</si>
  <si>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</si>
  <si>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</si>
  <si>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</si>
  <si>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</si>
  <si>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</si>
  <si>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</si>
  <si>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</si>
  <si>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</si>
  <si>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</si>
  <si>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</si>
  <si>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</si>
  <si>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</si>
  <si>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</si>
  <si>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</si>
  <si>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</si>
  <si>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</si>
  <si>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</si>
  <si>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</si>
  <si>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</si>
  <si>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</si>
  <si>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</si>
  <si>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</si>
  <si>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</si>
  <si>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</si>
  <si>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</si>
  <si>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</si>
  <si>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</si>
  <si>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</si>
  <si>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</si>
  <si>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</si>
  <si>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</si>
  <si>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</si>
  <si>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</si>
  <si>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</si>
  <si>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</si>
  <si>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</si>
  <si>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</si>
  <si>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</si>
  <si>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</si>
  <si>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</si>
  <si>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</si>
  <si>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</si>
  <si>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</si>
  <si>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</si>
  <si>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</si>
  <si>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</si>
  <si>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</si>
  <si>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</si>
  <si>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</si>
  <si>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</si>
  <si>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</si>
  <si>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</si>
  <si>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</si>
  <si>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</si>
  <si>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</si>
  <si>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</si>
  <si>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</si>
  <si>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</si>
  <si>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</si>
  <si>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</si>
  <si>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</si>
  <si>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</si>
  <si>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</si>
  <si>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</si>
  <si>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</si>
  <si>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</si>
  <si>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</si>
  <si>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</si>
  <si>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</si>
  <si>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</si>
  <si>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</si>
  <si>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</si>
  <si>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</si>
  <si>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</si>
  <si>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</si>
  <si>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</si>
  <si>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</si>
  <si>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</si>
  <si>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</si>
  <si>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</si>
  <si>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</si>
  <si>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</si>
  <si>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</si>
  <si>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</si>
  <si>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</si>
  <si>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</si>
  <si>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</si>
  <si>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</si>
  <si>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</si>
  <si>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</si>
  <si>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</si>
  <si>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</si>
  <si>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</si>
  <si>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</si>
  <si>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</si>
  <si>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</si>
  <si>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</si>
  <si>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</si>
  <si>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</si>
  <si>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</si>
  <si>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</si>
  <si>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</si>
  <si>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</si>
  <si>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</si>
  <si>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</si>
  <si>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</si>
  <si>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</si>
  <si>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</si>
  <si>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</si>
  <si>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</si>
  <si>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</si>
  <si>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</si>
  <si>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</si>
  <si>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</si>
  <si>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</si>
  <si>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</si>
  <si>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</si>
  <si>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</si>
  <si>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</si>
  <si>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</si>
  <si>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</si>
  <si>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</si>
  <si>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</si>
  <si>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</si>
  <si>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</si>
  <si>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</si>
  <si>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</si>
  <si>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</si>
  <si>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</si>
  <si>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</si>
  <si>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</si>
  <si>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</si>
  <si>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</si>
  <si>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</si>
  <si>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</si>
  <si>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</si>
  <si>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</si>
  <si>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</si>
  <si>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</si>
  <si>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</si>
  <si>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</si>
  <si>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</si>
  <si>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</si>
  <si>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</si>
  <si>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</si>
  <si>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</si>
  <si>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</si>
  <si>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</si>
  <si>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</si>
  <si>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</si>
  <si>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</si>
  <si>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</si>
  <si>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</si>
  <si>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</si>
  <si>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</si>
  <si>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</si>
  <si>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</si>
  <si>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</si>
  <si>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</si>
  <si>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</si>
  <si>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</si>
  <si>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</si>
  <si>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</si>
  <si>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</si>
  <si>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</si>
  <si>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</si>
  <si>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</si>
  <si>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</si>
  <si>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</si>
  <si>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</si>
  <si>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</si>
  <si>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</si>
  <si>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</si>
  <si>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</si>
  <si>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</si>
  <si>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</si>
  <si>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</si>
  <si>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</si>
  <si>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</si>
  <si>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</si>
  <si>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</si>
  <si>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</si>
  <si>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</si>
  <si>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</si>
  <si>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</si>
  <si>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</si>
  <si>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</si>
  <si>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</si>
  <si>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</si>
  <si>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</si>
  <si>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</si>
  <si>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</si>
  <si>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</si>
  <si>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</si>
  <si>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</si>
  <si>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</si>
  <si>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</si>
  <si>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</si>
  <si>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</si>
  <si>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</si>
  <si>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</si>
  <si>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</si>
  <si>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</si>
  <si>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</si>
  <si>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</si>
  <si>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</si>
  <si>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</si>
  <si>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</si>
  <si>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</si>
  <si>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</si>
  <si>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</si>
  <si>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</si>
  <si>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</si>
  <si>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</si>
  <si>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</si>
  <si>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</si>
  <si>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</si>
  <si>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</si>
  <si>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</si>
  <si>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</si>
  <si>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</si>
  <si>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</si>
  <si>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</si>
  <si>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</si>
  <si>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</si>
  <si>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</si>
  <si>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</si>
  <si>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</si>
  <si>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</si>
  <si>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</si>
  <si>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</si>
  <si>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</si>
  <si>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</si>
  <si>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</si>
  <si>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</si>
  <si>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</si>
  <si>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</si>
  <si>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</si>
  <si>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</si>
  <si>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</si>
  <si>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</si>
  <si>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</si>
  <si>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</si>
  <si>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</si>
  <si>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</si>
  <si>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</si>
  <si>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</si>
  <si>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</si>
  <si>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</si>
  <si>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</si>
  <si>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</si>
  <si>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</si>
  <si>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</si>
  <si>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</si>
  <si>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</si>
  <si>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</si>
  <si>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</si>
  <si>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</si>
  <si>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</si>
  <si>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</si>
  <si>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</si>
  <si>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</si>
  <si>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</si>
  <si>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</si>
  <si>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</si>
  <si>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</si>
  <si>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</si>
  <si>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</si>
  <si>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</si>
  <si>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</si>
  <si>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</si>
  <si>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</si>
  <si>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</si>
  <si>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</si>
  <si>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</si>
  <si>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</si>
  <si>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</si>
  <si>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</si>
  <si>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</si>
  <si>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</si>
  <si>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</si>
  <si>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</si>
  <si>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</si>
  <si>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</si>
  <si>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</si>
  <si>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</si>
  <si>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</si>
  <si>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</si>
  <si>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</si>
  <si>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</si>
  <si>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</si>
  <si>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</si>
  <si>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</si>
  <si>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</si>
  <si>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</si>
  <si>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</si>
  <si>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</si>
  <si>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</si>
  <si>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</si>
  <si>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</si>
  <si>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</si>
  <si>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</si>
  <si>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</si>
  <si>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</si>
  <si>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</si>
  <si>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</si>
  <si>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</si>
  <si>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</si>
  <si>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</si>
  <si>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</si>
  <si>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</si>
  <si>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</si>
  <si>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</si>
  <si>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</si>
  <si>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</si>
  <si>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</si>
  <si>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</si>
  <si>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</si>
  <si>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</si>
  <si>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</si>
  <si>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</si>
  <si>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</si>
  <si>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</si>
  <si>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</si>
  <si>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</si>
  <si>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</si>
  <si>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</si>
  <si>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</si>
  <si>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</si>
  <si>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</si>
  <si>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</si>
  <si>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</si>
  <si>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</si>
  <si>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</si>
  <si>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</si>
  <si>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</si>
  <si>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</si>
  <si>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</si>
  <si>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</si>
  <si>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</si>
  <si>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</si>
  <si>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</si>
  <si>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</si>
  <si>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</si>
  <si>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</si>
  <si>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</si>
  <si>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</si>
  <si>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</si>
  <si>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</si>
  <si>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</si>
  <si>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</si>
  <si>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</si>
  <si>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</si>
  <si>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</si>
  <si>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</si>
  <si>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</si>
  <si>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</si>
  <si>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</si>
  <si>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</si>
  <si>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</si>
  <si>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</si>
  <si>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</si>
  <si>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</si>
  <si>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</si>
  <si>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</si>
  <si>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</si>
  <si>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</si>
  <si>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</si>
  <si>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</si>
  <si>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</si>
  <si>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</si>
  <si>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</si>
  <si>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</si>
  <si>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</si>
  <si>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</si>
  <si>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</si>
  <si>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</si>
  <si>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</si>
  <si>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</si>
  <si>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</si>
  <si>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</si>
  <si>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</si>
  <si>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</si>
  <si>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</si>
  <si>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</si>
  <si>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</si>
  <si>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</si>
  <si>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</si>
  <si>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</si>
  <si>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</si>
  <si>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</si>
  <si>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</si>
  <si>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</si>
  <si>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</si>
  <si>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</si>
  <si>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</si>
  <si>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</si>
  <si>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</si>
  <si>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</si>
  <si>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</si>
  <si>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</si>
  <si>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</si>
  <si>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</si>
  <si>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</si>
  <si>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</si>
  <si>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</si>
  <si>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</si>
  <si>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</si>
  <si>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</si>
  <si>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</si>
  <si>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</si>
  <si>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</si>
  <si>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</si>
  <si>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</si>
  <si>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</si>
  <si>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</si>
  <si>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</si>
  <si>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</si>
  <si>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</si>
  <si>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</si>
  <si>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</si>
  <si>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</si>
  <si>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</si>
  <si>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</si>
  <si>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</si>
  <si>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</si>
  <si>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</si>
  <si>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</si>
  <si>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</si>
  <si>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</si>
  <si>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</si>
  <si>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</si>
  <si>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</si>
  <si>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</si>
  <si>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</si>
  <si>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</si>
  <si>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</si>
  <si>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</si>
  <si>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</si>
  <si>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</si>
  <si>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</si>
  <si>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</si>
  <si>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</si>
  <si>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</si>
  <si>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</si>
  <si>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</si>
  <si>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</si>
  <si>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</si>
  <si>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</si>
  <si>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</si>
  <si>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</si>
  <si>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</si>
  <si>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</si>
  <si>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</si>
  <si>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</si>
  <si>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</si>
  <si>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</si>
  <si>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</si>
  <si>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</si>
  <si>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</si>
  <si>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</si>
  <si>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</si>
  <si>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</si>
  <si>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</si>
  <si>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</si>
  <si>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</si>
  <si>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</si>
  <si>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</si>
  <si>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</si>
  <si>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</si>
  <si>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</si>
  <si>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</si>
  <si>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</si>
  <si>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</si>
  <si>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</si>
  <si>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</si>
  <si>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</si>
  <si>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</si>
  <si>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</si>
  <si>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</si>
  <si>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</si>
  <si>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</si>
  <si>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</si>
  <si>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</si>
  <si>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</si>
  <si>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</si>
  <si>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</si>
  <si>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</si>
  <si>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</si>
  <si>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</si>
  <si>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</si>
  <si>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</si>
  <si>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</si>
  <si>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</si>
  <si>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</si>
  <si>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</si>
  <si>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</si>
  <si>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</si>
  <si>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</si>
  <si>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</si>
  <si>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</si>
  <si>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</si>
  <si>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</si>
  <si>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</si>
  <si>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</si>
  <si>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</si>
  <si>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</si>
  <si>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</si>
  <si>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</si>
  <si>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</si>
  <si>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</si>
  <si>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</si>
  <si>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</si>
  <si>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</si>
  <si>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</si>
  <si>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</si>
  <si>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</si>
  <si>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</si>
  <si>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</si>
  <si>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</si>
  <si>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</si>
  <si>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</si>
  <si>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</si>
  <si>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</si>
  <si>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</si>
  <si>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</si>
  <si>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</si>
  <si>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</si>
  <si>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</si>
  <si>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</si>
  <si>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</si>
  <si>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</si>
  <si>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</si>
  <si>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</si>
  <si>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</si>
  <si>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</si>
  <si>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</si>
  <si>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</si>
  <si>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</si>
  <si>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</si>
  <si>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</si>
  <si>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</si>
  <si>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</si>
  <si>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</si>
  <si>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</si>
  <si>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</si>
  <si>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</si>
  <si>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</si>
  <si>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</si>
  <si>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</si>
  <si>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</si>
  <si>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</si>
  <si>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</si>
  <si>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</si>
  <si>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</si>
  <si>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</si>
  <si>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</si>
  <si>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</si>
  <si>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</si>
  <si>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</si>
  <si>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</si>
  <si>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</si>
  <si>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</si>
  <si>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</si>
  <si>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</si>
  <si>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</si>
  <si>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</si>
  <si>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</si>
  <si>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</si>
  <si>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</si>
  <si>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</si>
  <si>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</si>
  <si>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</si>
  <si>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</si>
  <si>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</si>
  <si>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</si>
  <si>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</si>
  <si>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</si>
  <si>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</si>
  <si>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</si>
  <si>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</si>
  <si>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</si>
  <si>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</si>
  <si>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</si>
  <si>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</si>
  <si>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</si>
  <si>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</si>
  <si>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</si>
  <si>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</si>
  <si>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</si>
  <si>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</si>
  <si>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</si>
  <si>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</si>
  <si>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</si>
  <si>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</si>
  <si>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</si>
  <si>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</si>
  <si>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</si>
  <si>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</si>
  <si>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</si>
  <si>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</si>
  <si>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</si>
  <si>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</si>
  <si>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</si>
  <si>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</si>
  <si>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</si>
  <si>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</si>
  <si>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</si>
  <si>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</si>
  <si>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</si>
  <si>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</si>
  <si>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</si>
  <si>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</si>
  <si>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</si>
  <si>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</si>
  <si>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</si>
  <si>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</si>
  <si>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</si>
  <si>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</si>
  <si>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</si>
  <si>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</si>
  <si>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</si>
  <si>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</si>
  <si>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</si>
  <si>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</si>
  <si>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</si>
  <si>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</si>
  <si>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</si>
  <si>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</si>
  <si>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</si>
  <si>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</si>
  <si>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</si>
  <si>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</si>
  <si>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</si>
  <si>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</si>
  <si>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</si>
  <si>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</si>
  <si>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</si>
  <si>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</si>
  <si>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</si>
  <si>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</si>
  <si>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</si>
  <si>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</si>
  <si>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</si>
  <si>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</si>
  <si>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</si>
  <si>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</si>
  <si>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</si>
  <si>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</si>
  <si>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</si>
  <si>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</si>
  <si>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</si>
  <si>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</si>
  <si>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</si>
  <si>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</si>
  <si>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</si>
  <si>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</si>
  <si>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</si>
  <si>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</si>
  <si>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</si>
  <si>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</si>
  <si>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</si>
  <si>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</si>
  <si>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</si>
  <si>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</si>
  <si>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</si>
  <si>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</si>
  <si>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</si>
  <si>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</si>
  <si>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</si>
  <si>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</si>
  <si>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</si>
  <si>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</si>
  <si>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</si>
  <si>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</si>
  <si>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</si>
  <si>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</si>
  <si>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</si>
  <si>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</si>
  <si>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</si>
  <si>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</si>
  <si>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</si>
  <si>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</si>
  <si>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</si>
  <si>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</si>
  <si>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</si>
  <si>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</si>
  <si>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</si>
  <si>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</si>
  <si>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</si>
  <si>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</si>
  <si>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</si>
  <si>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</si>
  <si>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</si>
  <si>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</si>
  <si>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</si>
  <si>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</si>
  <si>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</si>
  <si>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</si>
  <si>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</si>
  <si>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</si>
  <si>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</si>
  <si>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</si>
  <si>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</si>
  <si>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</si>
  <si>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</si>
  <si>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</si>
  <si>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</si>
  <si>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</si>
  <si>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</si>
  <si>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</si>
  <si>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</si>
  <si>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</si>
  <si>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</si>
  <si>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</si>
  <si>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</si>
  <si>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</si>
  <si>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</si>
  <si>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</si>
  <si>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</si>
  <si>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</si>
  <si>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</si>
  <si>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</si>
  <si>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</si>
  <si>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</si>
  <si>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</si>
  <si>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</si>
  <si>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</si>
  <si>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</si>
  <si>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</si>
  <si>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</si>
  <si>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</si>
  <si>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</si>
  <si>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</si>
  <si>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</si>
  <si>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</si>
  <si>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</si>
  <si>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</si>
  <si>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</si>
  <si>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</si>
  <si>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</si>
  <si>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</si>
  <si>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</si>
  <si>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</si>
  <si>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</si>
  <si>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</si>
  <si>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</si>
  <si>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</si>
  <si>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</si>
  <si>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</si>
  <si>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</si>
  <si>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</si>
  <si>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</si>
  <si>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</si>
  <si>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</si>
  <si>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</si>
  <si>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</si>
  <si>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</si>
  <si>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</si>
  <si>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</si>
  <si>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</si>
  <si>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</si>
  <si>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</si>
  <si>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</si>
  <si>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</si>
  <si>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</si>
  <si>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</si>
  <si>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</si>
  <si>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</si>
  <si>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</si>
  <si>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</si>
  <si>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</si>
  <si>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</si>
  <si>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</si>
  <si>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</si>
  <si>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</si>
  <si>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</si>
  <si>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</si>
  <si>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</si>
  <si>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</si>
  <si>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</si>
  <si>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</si>
  <si>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</si>
  <si>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</si>
  <si>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</si>
  <si>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</si>
  <si>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</si>
  <si>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</si>
  <si>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</si>
  <si>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</si>
  <si>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</si>
  <si>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</si>
  <si>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</si>
  <si>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</si>
  <si>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</si>
  <si>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</si>
  <si>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</si>
  <si>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</si>
  <si>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</si>
  <si>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</si>
  <si>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</si>
  <si>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</si>
  <si>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</si>
  <si>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</si>
  <si>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</si>
  <si>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</si>
  <si>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</si>
  <si>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</si>
  <si>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</si>
  <si>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</si>
  <si>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</si>
  <si>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</si>
  <si>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</si>
  <si>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</si>
  <si>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</si>
  <si>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</si>
  <si>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</si>
  <si>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</si>
  <si>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</si>
  <si>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</si>
  <si>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</si>
  <si>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</si>
  <si>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</si>
  <si>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</si>
  <si>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</si>
  <si>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</si>
  <si>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</si>
  <si>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</si>
  <si>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</si>
  <si>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</si>
  <si>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</si>
  <si>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</si>
  <si>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</si>
  <si>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</si>
  <si>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</si>
  <si>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</si>
  <si>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</si>
  <si>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</si>
  <si>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</si>
  <si>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</si>
  <si>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</si>
  <si>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</si>
  <si>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</si>
  <si>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</si>
  <si>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</si>
  <si>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</si>
  <si>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</si>
  <si>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</si>
  <si>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</si>
  <si>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</si>
  <si>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</si>
  <si>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</si>
  <si>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</si>
  <si>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</si>
  <si>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</si>
  <si>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</si>
  <si>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</si>
  <si>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</si>
  <si>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</si>
  <si>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</si>
  <si>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</si>
  <si>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</si>
  <si>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</si>
  <si>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</si>
  <si>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</si>
  <si>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</si>
  <si>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</si>
  <si>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</si>
  <si>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</si>
  <si>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</si>
  <si>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</si>
  <si>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</si>
  <si>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</si>
  <si>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</si>
  <si>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</si>
  <si>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</si>
  <si>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</si>
  <si>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</si>
  <si>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</si>
  <si>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</si>
  <si>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</si>
  <si>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</si>
  <si>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</si>
  <si>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</si>
  <si>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</si>
  <si>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</si>
  <si>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</si>
  <si>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</si>
  <si>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</si>
  <si>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</si>
  <si>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</si>
  <si>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</si>
  <si>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</si>
  <si>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</si>
  <si>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</si>
  <si>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</si>
  <si>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</si>
  <si>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</si>
  <si>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</si>
  <si>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</si>
  <si>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</si>
  <si>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</si>
  <si>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</si>
  <si>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</si>
  <si>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</si>
  <si>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</si>
  <si>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</si>
  <si>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</si>
  <si>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</si>
  <si>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</si>
  <si>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</si>
  <si>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</si>
  <si>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</si>
  <si>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</si>
  <si>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</si>
  <si>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</si>
  <si>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</si>
  <si>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</si>
  <si>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</si>
  <si>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</si>
  <si>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</si>
  <si>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</si>
  <si>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</si>
  <si>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</si>
  <si>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</si>
  <si>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</si>
  <si>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</si>
  <si>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</si>
  <si>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</si>
  <si>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</si>
  <si>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</si>
  <si>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</si>
  <si>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</si>
  <si>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</si>
  <si>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</si>
  <si>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</si>
  <si>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</si>
  <si>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</si>
  <si>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</si>
  <si>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</si>
  <si>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</si>
  <si>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</si>
  <si>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</si>
  <si>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</si>
  <si>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</si>
  <si>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</si>
  <si>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</si>
  <si>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</si>
  <si>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</si>
  <si>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</si>
  <si>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</si>
  <si>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</si>
  <si>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</si>
  <si>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</si>
  <si>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</si>
  <si>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</si>
  <si>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</si>
  <si>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</si>
  <si>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</si>
  <si>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</si>
  <si>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</si>
  <si>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</si>
  <si>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</si>
  <si>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</si>
  <si>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</si>
  <si>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</si>
  <si>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</si>
  <si>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</si>
  <si>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</si>
  <si>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</si>
  <si>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</si>
  <si>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</si>
  <si>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</si>
  <si>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</si>
  <si>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</si>
  <si>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</si>
  <si>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</si>
  <si>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</si>
  <si>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</si>
  <si>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</si>
  <si>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</si>
  <si>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</si>
  <si>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</si>
  <si>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</si>
  <si>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</si>
  <si>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</si>
  <si>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</si>
  <si>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</si>
  <si>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</si>
  <si>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</si>
  <si>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</si>
  <si>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</si>
  <si>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</si>
  <si>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</si>
  <si>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</si>
  <si>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</si>
  <si>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</si>
  <si>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</si>
  <si>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</si>
  <si>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</si>
  <si>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</si>
  <si>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</si>
  <si>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</si>
  <si>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</si>
  <si>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</si>
  <si>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</si>
  <si>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</si>
  <si>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</si>
  <si>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</si>
  <si>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</si>
  <si>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</si>
  <si>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</si>
  <si>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</si>
  <si>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</si>
  <si>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</si>
  <si>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</si>
  <si>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</si>
  <si>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</si>
  <si>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</si>
  <si>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</si>
  <si>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</si>
  <si>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</si>
  <si>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</si>
  <si>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</si>
  <si>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</si>
  <si>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</si>
  <si>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</si>
  <si>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</si>
  <si>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</si>
  <si>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</si>
  <si>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</si>
  <si>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</si>
  <si>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</si>
  <si>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</si>
  <si>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</si>
  <si>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</si>
  <si>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</si>
  <si>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</si>
  <si>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</si>
  <si>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</si>
  <si>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</si>
  <si>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</si>
  <si>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</si>
  <si>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</si>
  <si>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</si>
  <si>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</si>
  <si>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</si>
  <si>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</si>
  <si>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</si>
  <si>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</si>
  <si>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</si>
  <si>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</si>
  <si>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</si>
  <si>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</si>
  <si>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</si>
  <si>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</si>
  <si>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</si>
  <si>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</si>
  <si>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</si>
  <si>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</si>
  <si>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</si>
  <si>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</si>
  <si>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</si>
  <si>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</si>
  <si>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</si>
  <si>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</si>
  <si>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</si>
  <si>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</si>
  <si>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</si>
  <si>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</si>
  <si>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</si>
  <si>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</si>
  <si>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</si>
  <si>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</si>
  <si>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</si>
  <si>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</si>
  <si>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</si>
  <si>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</si>
  <si>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</si>
  <si>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</si>
  <si>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</si>
  <si>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</si>
  <si>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</si>
  <si>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</si>
  <si>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</si>
  <si>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</si>
  <si>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</si>
  <si>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</si>
  <si>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</si>
  <si>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</si>
  <si>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</si>
  <si>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</si>
  <si>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</si>
  <si>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</si>
  <si>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</si>
  <si>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</si>
  <si>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</si>
  <si>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</si>
  <si>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</si>
  <si>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</si>
  <si>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</si>
  <si>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</si>
  <si>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</si>
  <si>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</si>
  <si>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</si>
  <si>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</si>
  <si>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</si>
  <si>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</si>
  <si>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</si>
  <si>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</si>
  <si>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</si>
  <si>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</si>
  <si>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</si>
  <si>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</si>
  <si>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</si>
  <si>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</si>
  <si>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</si>
  <si>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</si>
  <si>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</si>
  <si>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</si>
  <si>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</si>
  <si>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</si>
  <si>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</si>
  <si>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</si>
  <si>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</si>
  <si>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</si>
  <si>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</si>
  <si>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</si>
  <si>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</si>
  <si>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</si>
  <si>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</si>
  <si>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</si>
  <si>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</si>
  <si>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</si>
  <si>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</si>
  <si>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</si>
  <si>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</si>
  <si>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</si>
  <si>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</si>
  <si>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</si>
  <si>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</si>
  <si>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</si>
  <si>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</si>
  <si>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</si>
  <si>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</si>
  <si>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</si>
  <si>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</si>
  <si>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</si>
  <si>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</si>
  <si>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</si>
  <si>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</si>
  <si>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</si>
  <si>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</si>
  <si>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</si>
  <si>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</si>
  <si>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</si>
  <si>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</si>
  <si>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</si>
  <si>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</si>
  <si>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</si>
  <si>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</si>
  <si>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</si>
  <si>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</si>
  <si>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</si>
  <si>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</si>
  <si>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</si>
  <si>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</si>
  <si>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</si>
  <si>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</si>
  <si>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</si>
  <si>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</si>
  <si>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</si>
  <si>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</si>
  <si>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</si>
  <si>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</si>
  <si>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</si>
  <si>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</si>
  <si>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</si>
  <si>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</si>
  <si>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</si>
  <si>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</si>
  <si>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</si>
  <si>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</si>
  <si>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</si>
  <si>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</si>
  <si>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</si>
  <si>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</si>
  <si>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</si>
  <si>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</si>
  <si>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</si>
  <si>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</si>
  <si>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</si>
  <si>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</si>
  <si>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</si>
  <si>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</si>
  <si>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</si>
  <si>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</si>
  <si>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</si>
  <si>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</si>
  <si>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</si>
  <si>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</si>
  <si>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</si>
  <si>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</si>
  <si>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</si>
  <si>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</si>
  <si>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</si>
  <si>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</si>
  <si>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</si>
  <si>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</si>
  <si>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</si>
  <si>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</si>
  <si>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</si>
  <si>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</si>
  <si>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</si>
  <si>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</si>
  <si>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</si>
  <si>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</si>
  <si>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</si>
  <si>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</si>
  <si>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</si>
  <si>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</si>
  <si>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</si>
  <si>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</si>
  <si>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</si>
  <si>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</si>
  <si>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</si>
  <si>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</si>
  <si>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</si>
  <si>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</si>
  <si>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</si>
  <si>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</si>
  <si>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</si>
  <si>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</si>
  <si>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</si>
  <si>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</si>
  <si>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</si>
  <si>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</si>
  <si>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</si>
  <si>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</si>
  <si>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</si>
  <si>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</si>
  <si>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</si>
  <si>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</si>
  <si>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</si>
  <si>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</si>
  <si>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</si>
  <si>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</si>
  <si>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</si>
  <si>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</si>
  <si>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</si>
  <si>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</si>
  <si>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</si>
  <si>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</si>
  <si>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</si>
  <si>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</si>
  <si>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</si>
  <si>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</si>
  <si>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</si>
  <si>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</si>
  <si>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</si>
  <si>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</si>
  <si>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</si>
  <si>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</si>
  <si>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</si>
  <si>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</si>
  <si>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</si>
  <si>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</si>
  <si>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</si>
  <si>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</si>
  <si>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</si>
  <si>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</si>
  <si>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</si>
  <si>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</si>
  <si>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</si>
  <si>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</si>
  <si>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</si>
  <si>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</si>
  <si>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</si>
  <si>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</si>
  <si>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</si>
  <si>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</si>
  <si>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</si>
  <si>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</si>
  <si>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</si>
  <si>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</si>
  <si>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</si>
  <si>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</si>
  <si>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</si>
  <si>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</si>
  <si>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</si>
  <si>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</si>
  <si>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</si>
  <si>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</si>
  <si>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</si>
  <si>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</si>
  <si>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</si>
  <si>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</si>
  <si>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</si>
  <si>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</si>
  <si>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</si>
  <si>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</si>
  <si>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</si>
  <si>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</si>
  <si>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</si>
  <si>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</si>
  <si>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</si>
  <si>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</si>
  <si>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</si>
  <si>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</si>
  <si>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</si>
  <si>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</si>
  <si>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</si>
  <si>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</si>
  <si>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</si>
  <si>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</si>
  <si>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</si>
  <si>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</si>
  <si>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</si>
  <si>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</si>
  <si>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</si>
  <si>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</si>
  <si>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</si>
  <si>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</si>
  <si>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</si>
  <si>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</si>
  <si>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</si>
  <si>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</si>
  <si>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</si>
  <si>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</si>
  <si>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</si>
  <si>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</si>
  <si>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</si>
  <si>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</si>
  <si>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</si>
  <si>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</si>
  <si>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</si>
  <si>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</si>
  <si>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</si>
  <si>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</si>
  <si>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</si>
  <si>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</si>
  <si>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</si>
  <si>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</si>
  <si>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</si>
  <si>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</si>
  <si>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</si>
  <si>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</si>
  <si>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</si>
  <si>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</si>
  <si>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</si>
  <si>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</si>
  <si>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</si>
  <si>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</si>
  <si>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</si>
  <si>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</si>
  <si>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</si>
  <si>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</si>
  <si>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</si>
  <si>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</si>
  <si>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</si>
  <si>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</si>
  <si>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</si>
  <si>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</si>
  <si>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</si>
  <si>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</si>
  <si>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</si>
  <si>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</si>
  <si>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</si>
  <si>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</si>
  <si>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</si>
  <si>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</si>
  <si>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</si>
  <si>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</si>
  <si>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</si>
  <si>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</si>
  <si>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</si>
  <si>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</si>
  <si>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</si>
  <si>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</si>
  <si>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</si>
  <si>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</si>
  <si>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</si>
  <si>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</si>
  <si>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</si>
  <si>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</si>
  <si>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</si>
  <si>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</si>
  <si>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</si>
  <si>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</si>
  <si>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</si>
  <si>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</si>
  <si>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</si>
  <si>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</si>
  <si>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</si>
  <si>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</si>
  <si>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</si>
  <si>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</si>
  <si>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</si>
  <si>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</si>
  <si>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</si>
  <si>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</si>
  <si>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</si>
  <si>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</si>
  <si>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</si>
  <si>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</si>
  <si>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</si>
  <si>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</si>
  <si>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</si>
  <si>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</si>
  <si>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</si>
  <si>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</si>
  <si>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</si>
  <si>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</si>
  <si>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</si>
  <si>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</si>
  <si>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</si>
  <si>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</si>
  <si>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</si>
  <si>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</si>
  <si>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</si>
  <si>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</si>
  <si>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</si>
  <si>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</si>
  <si>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</si>
  <si>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</si>
  <si>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</si>
  <si>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</si>
  <si>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</si>
  <si>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</si>
  <si>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</si>
  <si>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</si>
  <si>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</si>
  <si>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</si>
  <si>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</si>
  <si>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</si>
  <si>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</si>
  <si>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</si>
  <si>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</si>
  <si>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</si>
  <si>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</si>
  <si>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</si>
  <si>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</si>
  <si>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</si>
  <si>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</si>
  <si>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</si>
  <si>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</si>
  <si>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</si>
  <si>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</si>
  <si>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</si>
  <si>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</si>
  <si>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</si>
  <si>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</si>
  <si>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</si>
  <si>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</si>
  <si>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</si>
  <si>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</si>
  <si>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</si>
  <si>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</si>
  <si>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</si>
  <si>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</si>
  <si>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</si>
  <si>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</si>
  <si>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</si>
  <si>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</si>
  <si>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</si>
  <si>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</si>
  <si>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</si>
  <si>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</si>
  <si>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</si>
  <si>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</si>
  <si>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</si>
  <si>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</si>
  <si>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</si>
  <si>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</si>
  <si>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</si>
  <si>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</si>
  <si>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</si>
  <si>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</si>
  <si>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</si>
  <si>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</si>
  <si>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</si>
  <si>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</si>
  <si>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</si>
  <si>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</si>
  <si>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</si>
  <si>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</si>
  <si>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</si>
  <si>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</si>
  <si>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</si>
  <si>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</si>
  <si>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</si>
  <si>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</si>
  <si>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</si>
  <si>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</si>
  <si>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</si>
  <si>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</si>
  <si>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</si>
  <si>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</si>
  <si>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</si>
  <si>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</si>
  <si>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</si>
  <si>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</si>
  <si>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</si>
  <si>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</si>
  <si>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</si>
  <si>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</si>
  <si>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</si>
  <si>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</si>
  <si>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</si>
  <si>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</si>
  <si>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</si>
  <si>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</si>
  <si>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</si>
  <si>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</si>
  <si>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</si>
  <si>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</si>
  <si>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</si>
  <si>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</si>
  <si>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</si>
  <si>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</si>
  <si>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</si>
  <si>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</si>
  <si>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</si>
  <si>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</si>
  <si>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</si>
  <si>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</si>
  <si>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</si>
  <si>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</si>
  <si>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</si>
  <si>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</si>
  <si>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</si>
  <si>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</si>
  <si>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</si>
  <si>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</si>
  <si>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</si>
  <si>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</si>
  <si>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</si>
  <si>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</si>
  <si>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</si>
  <si>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</si>
  <si>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</si>
  <si>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</si>
  <si>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</si>
  <si>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</si>
  <si>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</si>
  <si>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</si>
  <si>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</si>
  <si>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</si>
  <si>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</si>
  <si>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</si>
  <si>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</si>
  <si>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</si>
  <si>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</si>
  <si>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</si>
  <si>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</si>
  <si>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</si>
  <si>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</si>
  <si>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</si>
  <si>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</si>
  <si>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</si>
  <si>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</si>
  <si>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</si>
  <si>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</si>
  <si>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</si>
  <si>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</si>
  <si>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</si>
  <si>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</si>
  <si>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</si>
  <si>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</si>
  <si>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</si>
  <si>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</si>
  <si>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</si>
  <si>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</si>
  <si>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</si>
  <si>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</si>
  <si>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</si>
  <si>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</si>
  <si>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</si>
  <si>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</si>
  <si>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</si>
  <si>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</si>
  <si>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</si>
  <si>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</si>
  <si>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</si>
  <si>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</si>
  <si>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</si>
  <si>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</si>
  <si>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</si>
  <si>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</si>
  <si>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</si>
  <si>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</si>
  <si>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</si>
  <si>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</si>
  <si>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</si>
  <si>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</si>
  <si>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</si>
  <si>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</si>
  <si>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</si>
  <si>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</si>
  <si>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</si>
  <si>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</si>
  <si>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</si>
  <si>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</si>
  <si>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</si>
  <si>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</si>
  <si>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</si>
  <si>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</si>
  <si>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</si>
  <si>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</si>
  <si>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</si>
  <si>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</si>
  <si>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</si>
  <si>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</si>
  <si>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</si>
  <si>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</si>
  <si>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</si>
  <si>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</si>
  <si>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</si>
  <si>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</si>
  <si>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</si>
  <si>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</si>
  <si>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</si>
  <si>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</si>
  <si>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</si>
  <si>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</si>
  <si>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</si>
  <si>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</si>
  <si>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</si>
  <si>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</si>
  <si>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</si>
  <si>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</si>
  <si>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</si>
  <si>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</si>
  <si>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</si>
  <si>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</si>
  <si>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</si>
  <si>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</si>
  <si>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</si>
  <si>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</si>
  <si>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</si>
  <si>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</si>
  <si>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</si>
  <si>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</si>
  <si>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</si>
  <si>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</si>
  <si>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</si>
  <si>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</si>
  <si>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</si>
  <si>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</si>
  <si>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</si>
  <si>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</si>
  <si>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</si>
  <si>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</si>
  <si>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</si>
  <si>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</si>
  <si>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</si>
  <si>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</si>
  <si>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</si>
  <si>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</si>
  <si>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</si>
  <si>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</si>
  <si>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</si>
  <si>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</si>
  <si>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</si>
  <si>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</si>
  <si>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</si>
  <si>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</si>
  <si>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</si>
  <si>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</si>
  <si>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</si>
  <si>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</si>
  <si>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</si>
  <si>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</si>
  <si>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</si>
  <si>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</si>
  <si>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</si>
  <si>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</si>
  <si>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</si>
  <si>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</si>
  <si>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</si>
  <si>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</si>
  <si>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</si>
  <si>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</si>
  <si>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</si>
  <si>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</si>
  <si>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</si>
  <si>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</si>
  <si>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</si>
  <si>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</si>
  <si>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</si>
  <si>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</si>
  <si>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</si>
  <si>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</si>
  <si>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</si>
  <si>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</si>
  <si>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</si>
  <si>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</si>
  <si>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</si>
  <si>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</si>
  <si>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</si>
  <si>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</si>
  <si>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</si>
  <si>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</si>
  <si>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</si>
  <si>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</si>
  <si>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</si>
  <si>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</si>
  <si>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</si>
  <si>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</si>
  <si>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</si>
  <si>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</si>
  <si>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</si>
  <si>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</si>
  <si>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</si>
  <si>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</si>
  <si>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</si>
  <si>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</si>
  <si>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</si>
  <si>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</si>
  <si>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</si>
  <si>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</si>
  <si>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</si>
  <si>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</si>
  <si>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</si>
  <si>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</si>
  <si>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</si>
  <si>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</si>
  <si>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</si>
  <si>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</si>
  <si>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</si>
  <si>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</si>
  <si>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</si>
  <si>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</si>
  <si>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</si>
  <si>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</si>
  <si>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</si>
  <si>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</si>
  <si>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</si>
  <si>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</si>
  <si>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</si>
  <si>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</si>
  <si>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</si>
  <si>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</si>
  <si>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</si>
  <si>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</si>
  <si>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</si>
  <si>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</si>
  <si>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</si>
  <si>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</si>
  <si>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</si>
  <si>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</si>
  <si>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</si>
  <si>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</si>
  <si>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</si>
  <si>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</si>
  <si>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</si>
  <si>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</si>
  <si>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</si>
  <si>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</si>
  <si>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</si>
  <si>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</si>
  <si>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</si>
  <si>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</si>
  <si>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</si>
  <si>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</si>
  <si>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</si>
  <si>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</si>
  <si>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</si>
  <si>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</si>
  <si>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</si>
  <si>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</si>
  <si>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</si>
  <si>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</si>
  <si>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</si>
  <si>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</si>
  <si>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</si>
  <si>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</si>
  <si>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</si>
  <si>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</si>
  <si>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</si>
  <si>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</si>
  <si>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</si>
  <si>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</si>
  <si>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</si>
  <si>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</si>
  <si>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</si>
  <si>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</si>
  <si>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</si>
  <si>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</si>
  <si>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</si>
  <si>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</si>
  <si>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</si>
  <si>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</si>
  <si>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</si>
  <si>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</si>
  <si>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</si>
  <si>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</si>
  <si>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</si>
  <si>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</si>
  <si>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</si>
  <si>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</si>
  <si>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</si>
  <si>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</si>
  <si>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</si>
  <si>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</si>
  <si>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</si>
  <si>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</si>
  <si>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</si>
  <si>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</si>
  <si>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</si>
  <si>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</si>
  <si>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</si>
  <si>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</si>
  <si>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</si>
  <si>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</si>
  <si>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</si>
  <si>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</si>
  <si>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</si>
  <si>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</si>
  <si>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</si>
  <si>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</si>
  <si>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</si>
  <si>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</si>
  <si>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</si>
  <si>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</si>
  <si>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</si>
  <si>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</si>
  <si>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</si>
  <si>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</si>
  <si>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</si>
  <si>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</si>
  <si>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</si>
  <si>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</si>
  <si>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</si>
  <si>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</si>
  <si>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</si>
  <si>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</si>
  <si>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</si>
  <si>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</si>
  <si>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</si>
  <si>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</si>
  <si>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</si>
  <si>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</si>
  <si>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</si>
  <si>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</si>
  <si>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</si>
  <si>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</si>
  <si>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</si>
  <si>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</si>
  <si>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</si>
  <si>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</si>
  <si>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</si>
  <si>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</si>
  <si>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</si>
  <si>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</si>
  <si>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</si>
  <si>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</si>
  <si>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</si>
  <si>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</si>
  <si>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</si>
  <si>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</si>
  <si>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</si>
  <si>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</si>
  <si>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</si>
  <si>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</si>
  <si>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</si>
  <si>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</si>
  <si>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</si>
  <si>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</si>
  <si>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</si>
  <si>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</si>
  <si>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</si>
  <si>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</si>
  <si>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</si>
  <si>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</si>
  <si>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</si>
  <si>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</si>
  <si>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</si>
  <si>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</si>
  <si>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</si>
  <si>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</si>
  <si>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</si>
  <si>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</si>
  <si>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</si>
  <si>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</si>
  <si>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</si>
  <si>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</si>
  <si>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</si>
  <si>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</si>
  <si>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</si>
  <si>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</si>
  <si>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</si>
  <si>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</si>
  <si>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</si>
  <si>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</si>
  <si>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</si>
  <si>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</si>
  <si>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</si>
  <si>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</si>
  <si>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</si>
  <si>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</si>
  <si>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</si>
  <si>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</si>
  <si>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</si>
  <si>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</si>
  <si>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</si>
  <si>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</si>
  <si>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</si>
  <si>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</si>
  <si>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</si>
  <si>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</si>
  <si>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</si>
  <si>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</si>
  <si>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</si>
  <si>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</si>
  <si>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</si>
  <si>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</si>
  <si>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</si>
  <si>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</si>
  <si>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</si>
  <si>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</si>
  <si>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</si>
  <si>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</si>
  <si>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</si>
  <si>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</si>
  <si>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</si>
  <si>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</si>
  <si>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</si>
  <si>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</si>
  <si>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</si>
  <si>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</si>
  <si>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</si>
  <si>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</si>
  <si>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</si>
  <si>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</si>
  <si>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</si>
  <si>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</si>
  <si>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</si>
  <si>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</si>
  <si>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</si>
  <si>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</si>
  <si>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</si>
  <si>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</si>
  <si>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</si>
  <si>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</si>
  <si>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</si>
  <si>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</si>
  <si>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</si>
  <si>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</si>
  <si>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</si>
  <si>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</si>
  <si>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</si>
  <si>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</si>
  <si>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</si>
  <si>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</si>
  <si>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</si>
  <si>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</si>
  <si>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</si>
  <si>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</si>
  <si>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</si>
  <si>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</si>
  <si>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</si>
  <si>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</si>
  <si>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</si>
  <si>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</si>
  <si>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</si>
  <si>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</si>
  <si>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</si>
  <si>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</si>
  <si>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</si>
  <si>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</si>
  <si>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</si>
  <si>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</si>
  <si>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</si>
  <si>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</si>
  <si>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</si>
  <si>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</si>
  <si>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</si>
  <si>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</si>
  <si>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</si>
  <si>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</si>
  <si>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</si>
  <si>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</si>
  <si>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</si>
  <si>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</si>
  <si>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</si>
  <si>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</si>
  <si>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</si>
  <si>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</si>
  <si>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</si>
  <si>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</si>
  <si>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</si>
  <si>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</si>
  <si>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</si>
  <si>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</si>
  <si>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</si>
  <si>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</si>
  <si>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</si>
  <si>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</si>
  <si>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</si>
  <si>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</si>
  <si>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</si>
  <si>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</si>
  <si>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</si>
  <si>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</si>
  <si>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</si>
  <si>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</si>
  <si>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</si>
  <si>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</si>
  <si>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</si>
  <si>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</si>
  <si>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</si>
  <si>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</si>
  <si>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</si>
  <si>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</si>
  <si>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</si>
  <si>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</si>
  <si>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</si>
  <si>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</si>
  <si>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</si>
  <si>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</si>
  <si>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</si>
  <si>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</si>
  <si>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</si>
  <si>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</si>
  <si>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</si>
  <si>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</si>
  <si>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</si>
  <si>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</si>
  <si>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</si>
  <si>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</si>
  <si>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</si>
  <si>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</si>
  <si>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</si>
  <si>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</si>
  <si>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</si>
  <si>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</si>
  <si>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</si>
  <si>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</si>
  <si>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</si>
  <si>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</si>
  <si>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</si>
  <si>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</si>
  <si>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</si>
  <si>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</si>
  <si>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</si>
  <si>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</si>
  <si>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</si>
  <si>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</si>
  <si>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</si>
  <si>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</si>
  <si>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</si>
  <si>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</si>
  <si>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</si>
  <si>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</si>
  <si>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</si>
  <si>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</si>
  <si>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</si>
  <si>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</si>
  <si>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</si>
  <si>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</si>
  <si>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</si>
  <si>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</si>
  <si>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</si>
  <si>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</si>
  <si>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</si>
  <si>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</si>
  <si>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</si>
  <si>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</si>
  <si>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</si>
  <si>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</si>
  <si>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</si>
  <si>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</si>
  <si>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</si>
  <si>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</si>
  <si>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</si>
  <si>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</si>
  <si>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</si>
  <si>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</si>
  <si>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</si>
  <si>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</si>
  <si>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</si>
  <si>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</si>
  <si>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</si>
  <si>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</si>
  <si>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</si>
  <si>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</si>
  <si>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</si>
  <si>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</si>
  <si>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</si>
  <si>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</si>
  <si>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</si>
  <si>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</si>
  <si>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</si>
  <si>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</si>
  <si>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</si>
  <si>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</si>
  <si>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</si>
  <si>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</si>
  <si>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</si>
  <si>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</si>
  <si>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</si>
  <si>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</si>
  <si>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</si>
  <si>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</si>
  <si>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</si>
  <si>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</si>
  <si>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</si>
  <si>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</si>
  <si>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</si>
  <si>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</si>
  <si>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</si>
  <si>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</si>
  <si>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</si>
  <si>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</si>
  <si>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</si>
  <si>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</si>
  <si>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</si>
  <si>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</si>
  <si>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</si>
  <si>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</si>
  <si>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</si>
  <si>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</si>
  <si>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</si>
  <si>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</si>
  <si>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</si>
  <si>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</si>
  <si>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</si>
  <si>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</si>
  <si>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</si>
  <si>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</si>
  <si>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</si>
  <si>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</si>
  <si>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</si>
  <si>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</si>
  <si>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</si>
  <si>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</si>
  <si>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</si>
  <si>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</si>
  <si>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</si>
  <si>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</si>
  <si>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</si>
  <si>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</si>
  <si>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</si>
  <si>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</si>
  <si>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</si>
  <si>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</si>
  <si>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</si>
  <si>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</si>
  <si>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</si>
  <si>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</si>
  <si>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</si>
  <si>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</si>
  <si>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</si>
  <si>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</si>
  <si>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</si>
  <si>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</si>
  <si>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</si>
  <si>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</si>
  <si>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</si>
  <si>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</si>
  <si>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</si>
  <si>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</si>
  <si>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</si>
  <si>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</si>
  <si>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</si>
  <si>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</si>
  <si>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</si>
  <si>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</si>
  <si>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</si>
  <si>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</si>
  <si>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</si>
  <si>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</si>
  <si>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</si>
  <si>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</si>
  <si>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</si>
  <si>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</si>
  <si>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</si>
  <si>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</si>
  <si>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</si>
  <si>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</si>
  <si>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</si>
  <si>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</si>
  <si>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</si>
  <si>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</si>
  <si>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</si>
  <si>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</si>
  <si>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</si>
  <si>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</si>
  <si>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</si>
  <si>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</si>
  <si>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</si>
  <si>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</si>
  <si>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</si>
  <si>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</si>
  <si>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</si>
  <si>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</si>
  <si>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</si>
  <si>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</si>
  <si>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</si>
  <si>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</si>
  <si>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</si>
  <si>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</si>
  <si>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</si>
  <si>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</si>
  <si>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</si>
  <si>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</si>
  <si>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</si>
  <si>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</si>
  <si>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</si>
  <si>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</si>
  <si>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</si>
  <si>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</si>
  <si>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</si>
  <si>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</si>
  <si>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</si>
  <si>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</si>
  <si>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</si>
  <si>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</si>
  <si>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</si>
  <si>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</si>
  <si>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</si>
  <si>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</si>
  <si>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</si>
  <si>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</si>
  <si>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</si>
  <si>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</si>
  <si>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</si>
  <si>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</si>
  <si>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</si>
  <si>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</si>
  <si>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</si>
  <si>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</si>
  <si>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</si>
  <si>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</si>
  <si>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</si>
  <si>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</si>
  <si>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</si>
  <si>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</si>
  <si>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</si>
  <si>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</si>
  <si>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</si>
  <si>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</si>
  <si>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</si>
  <si>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</si>
  <si>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</si>
  <si>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</si>
  <si>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</si>
  <si>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</si>
  <si>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</si>
  <si>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</si>
  <si>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</si>
  <si>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</si>
  <si>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</si>
  <si>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</si>
  <si>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</si>
  <si>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</si>
  <si>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</si>
  <si>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</si>
  <si>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</si>
  <si>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</si>
  <si>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</si>
  <si>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</si>
  <si>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</si>
  <si>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</si>
  <si>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</si>
  <si>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</si>
  <si>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</si>
  <si>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</si>
  <si>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</si>
  <si>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</si>
  <si>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</si>
  <si>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</si>
  <si>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</si>
  <si>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</si>
  <si>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</si>
  <si>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</si>
  <si>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</si>
  <si>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</si>
  <si>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</si>
  <si>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</si>
  <si>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</si>
  <si>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</si>
  <si>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</si>
  <si>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</si>
  <si>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</si>
  <si>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</si>
  <si>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</si>
  <si>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</si>
  <si>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</si>
  <si>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</si>
  <si>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</si>
  <si>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</si>
  <si>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</si>
  <si>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</si>
  <si>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</si>
  <si>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</si>
  <si>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</si>
  <si>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</si>
  <si>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</si>
  <si>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</si>
  <si>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</si>
  <si>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</si>
  <si>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</si>
  <si>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</si>
  <si>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</si>
  <si>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</si>
  <si>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</si>
  <si>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</si>
  <si>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</si>
  <si>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</si>
  <si>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</si>
  <si>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</si>
  <si>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</si>
  <si>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</si>
  <si>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</si>
  <si>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</si>
  <si>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</si>
  <si>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</si>
  <si>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</si>
  <si>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</si>
  <si>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</si>
  <si>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</si>
  <si>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</si>
  <si>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</si>
  <si>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</si>
  <si>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</si>
  <si>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</si>
  <si>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</si>
  <si>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</si>
  <si>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</si>
  <si>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</si>
  <si>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</si>
  <si>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</si>
  <si>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</si>
  <si>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</si>
  <si>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</si>
  <si>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</si>
  <si>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</si>
  <si>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</si>
  <si>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</si>
  <si>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</si>
  <si>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</si>
  <si>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</si>
  <si>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</si>
  <si>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</si>
  <si>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</si>
  <si>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</si>
  <si>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</si>
  <si>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</si>
  <si>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</si>
  <si>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</si>
  <si>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</si>
  <si>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</si>
  <si>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</si>
  <si>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</si>
  <si>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</si>
  <si>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</si>
  <si>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</si>
  <si>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</si>
  <si>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</si>
  <si>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</si>
  <si>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</si>
  <si>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</si>
  <si>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</si>
  <si>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</si>
  <si>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</si>
  <si>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</si>
  <si>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</si>
  <si>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</si>
  <si>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</si>
  <si>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</si>
  <si>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</si>
  <si>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</si>
  <si>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</si>
  <si>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</si>
  <si>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</si>
  <si>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</si>
  <si>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</si>
  <si>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</si>
  <si>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</si>
  <si>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</si>
  <si>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</si>
  <si>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</si>
  <si>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</si>
  <si>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</si>
  <si>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</si>
  <si>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</si>
  <si>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</si>
  <si>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</si>
  <si>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</si>
  <si>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</si>
  <si>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</si>
  <si>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</si>
  <si>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</si>
  <si>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</si>
  <si>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</si>
  <si>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</si>
  <si>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</si>
  <si>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</si>
  <si>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</si>
  <si>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</si>
  <si>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</si>
  <si>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</si>
  <si>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</si>
  <si>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</si>
  <si>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</si>
  <si>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</si>
  <si>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</si>
  <si>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</si>
  <si>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</si>
  <si>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</si>
  <si>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</si>
  <si>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</si>
  <si>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</si>
  <si>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</si>
  <si>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</si>
  <si>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</si>
  <si>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</si>
  <si>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</si>
  <si>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</si>
  <si>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</si>
  <si>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</si>
  <si>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</si>
  <si>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</si>
  <si>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</si>
  <si>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</si>
  <si>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</si>
  <si>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</si>
  <si>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</si>
  <si>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</si>
  <si>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</si>
  <si>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</si>
  <si>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</si>
  <si>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</si>
  <si>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</si>
  <si>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</si>
  <si>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</si>
  <si>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</si>
  <si>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</si>
  <si>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</si>
  <si>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</si>
  <si>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</si>
  <si>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</si>
  <si>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</si>
  <si>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</si>
  <si>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</si>
  <si>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</si>
  <si>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</si>
  <si>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</si>
  <si>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</si>
  <si>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</si>
  <si>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</si>
  <si>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</si>
  <si>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</si>
  <si>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</si>
  <si>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</si>
  <si>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</si>
  <si>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</si>
  <si>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</si>
  <si>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</si>
  <si>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</si>
  <si>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</si>
  <si>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</si>
  <si>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</si>
  <si>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</si>
  <si>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</si>
  <si>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</si>
  <si>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</si>
  <si>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</si>
  <si>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</si>
  <si>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</si>
  <si>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</si>
  <si>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</si>
  <si>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</si>
  <si>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</si>
  <si>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</si>
  <si>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</si>
  <si>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</si>
  <si>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</si>
  <si>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</si>
  <si>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</si>
  <si>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</si>
  <si>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</si>
  <si>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</si>
  <si>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</si>
  <si>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</si>
  <si>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</si>
  <si>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</si>
  <si>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</si>
  <si>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</si>
  <si>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</si>
  <si>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</si>
  <si>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</si>
  <si>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</si>
  <si>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</si>
  <si>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</si>
  <si>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</si>
  <si>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</si>
  <si>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</si>
  <si>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</si>
  <si>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</si>
  <si>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</si>
  <si>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</si>
  <si>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</si>
  <si>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</si>
  <si>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</si>
  <si>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</si>
  <si>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</si>
  <si>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</si>
  <si>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</si>
  <si>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</si>
  <si>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</si>
  <si>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</si>
  <si>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</si>
  <si>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</si>
  <si>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</si>
  <si>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</si>
  <si>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</si>
  <si>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</si>
  <si>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</si>
  <si>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</si>
  <si>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</si>
  <si>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</si>
  <si>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</si>
  <si>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</si>
  <si>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</si>
  <si>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</si>
  <si>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</si>
  <si>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</si>
  <si>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</si>
  <si>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</si>
  <si>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</si>
  <si>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</si>
  <si>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</si>
  <si>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</si>
  <si>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</si>
  <si>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</si>
  <si>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</si>
  <si>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</si>
  <si>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</si>
  <si>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</si>
  <si>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</si>
  <si>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</si>
  <si>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</si>
  <si>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</si>
  <si>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</si>
  <si>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</si>
  <si>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</si>
  <si>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</si>
  <si>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</si>
  <si>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</si>
  <si>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</si>
  <si>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</si>
  <si>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</si>
  <si>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</si>
  <si>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</si>
  <si>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</si>
  <si>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</si>
  <si>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</si>
  <si>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</si>
  <si>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</si>
  <si>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</si>
  <si>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</si>
  <si>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</si>
  <si>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</si>
  <si>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</si>
  <si>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</si>
  <si>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</si>
  <si>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</si>
  <si>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</si>
  <si>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</si>
  <si>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</si>
  <si>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</si>
  <si>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</si>
  <si>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</si>
  <si>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</si>
  <si>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</si>
  <si>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</si>
  <si>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</si>
  <si>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</si>
  <si>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</si>
  <si>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</si>
  <si>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</si>
  <si>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</si>
  <si>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</si>
  <si>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</si>
  <si>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</si>
  <si>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</si>
  <si>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</si>
  <si>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</si>
  <si>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</si>
  <si>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</si>
  <si>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</si>
  <si>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</si>
  <si>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</si>
  <si>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</si>
  <si>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</si>
  <si>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</si>
  <si>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</si>
  <si>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</si>
  <si>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</si>
  <si>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</si>
  <si>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</si>
  <si>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</si>
  <si>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</si>
  <si>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</si>
  <si>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</si>
  <si>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</si>
  <si>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</si>
  <si>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</si>
  <si>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</si>
  <si>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</si>
  <si>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</si>
  <si>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</si>
  <si>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</si>
  <si>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</si>
  <si>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</si>
  <si>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</si>
  <si>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</si>
  <si>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</si>
  <si>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</si>
  <si>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</si>
  <si>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</si>
  <si>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</si>
  <si>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</si>
  <si>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</si>
  <si>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</si>
  <si>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</si>
  <si>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</si>
  <si>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</si>
  <si>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</si>
  <si>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</si>
  <si>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</si>
  <si>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</si>
  <si>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</si>
  <si>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</si>
  <si>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</si>
  <si>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</si>
  <si>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</si>
  <si>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</si>
  <si>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</si>
  <si>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</si>
  <si>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</si>
  <si>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</si>
  <si>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</si>
  <si>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</si>
  <si>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</si>
  <si>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</si>
  <si>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</si>
  <si>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</si>
  <si>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</si>
  <si>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</si>
  <si>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</si>
  <si>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</si>
  <si>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</si>
  <si>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</si>
  <si>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</si>
  <si>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</si>
  <si>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</si>
  <si>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</si>
  <si>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</si>
  <si>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</si>
  <si>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</si>
  <si>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</si>
  <si>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</si>
  <si>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</si>
  <si>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</si>
  <si>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</si>
  <si>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</si>
  <si>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</si>
  <si>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</si>
  <si>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</si>
  <si>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</si>
  <si>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</si>
  <si>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</si>
  <si>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</si>
  <si>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</si>
  <si>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</si>
  <si>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</si>
  <si>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</si>
  <si>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</si>
  <si>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</si>
  <si>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</si>
  <si>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</si>
  <si>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</si>
  <si>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</si>
  <si>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</si>
  <si>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</si>
  <si>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</si>
  <si>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</si>
  <si>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</si>
  <si>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</si>
  <si>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</si>
  <si>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</si>
  <si>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</si>
  <si>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</si>
  <si>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</si>
  <si>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</si>
  <si>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</si>
  <si>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</si>
  <si>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</si>
  <si>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</si>
  <si>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</si>
  <si>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</si>
  <si>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</si>
  <si>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</si>
  <si>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</si>
  <si>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</si>
  <si>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</si>
  <si>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</si>
  <si>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</si>
  <si>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</si>
  <si>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</si>
  <si>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</si>
  <si>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</si>
  <si>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</si>
  <si>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</si>
  <si>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</si>
  <si>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</si>
  <si>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</si>
  <si>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</si>
  <si>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</si>
  <si>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</si>
  <si>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</si>
  <si>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</si>
  <si>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</si>
  <si>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</si>
  <si>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</si>
  <si>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</si>
  <si>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</si>
  <si>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</si>
  <si>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</si>
  <si>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</si>
  <si>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</si>
  <si>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</si>
  <si>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</si>
  <si>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</si>
  <si>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</si>
  <si>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</si>
  <si>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</si>
  <si>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</si>
  <si>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</si>
  <si>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</si>
  <si>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</si>
  <si>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</si>
  <si>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</si>
  <si>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</si>
  <si>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</si>
  <si>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</si>
  <si>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</si>
  <si>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</si>
  <si>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</si>
  <si>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</si>
  <si>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</si>
  <si>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</si>
  <si>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</si>
  <si>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</si>
  <si>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</si>
  <si>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</si>
  <si>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</si>
  <si>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</si>
  <si>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</si>
  <si>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</si>
  <si>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</si>
  <si>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</si>
  <si>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</si>
  <si>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</si>
  <si>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</si>
  <si>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</si>
  <si>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</si>
  <si>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</si>
  <si>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</si>
  <si>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</si>
  <si>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</si>
  <si>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</si>
  <si>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</si>
  <si>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</si>
  <si>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</si>
  <si>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</si>
  <si>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</si>
  <si>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</si>
  <si>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</si>
  <si>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</si>
  <si>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</si>
  <si>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</si>
  <si>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</si>
  <si>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</si>
  <si>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</si>
  <si>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</si>
  <si>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</si>
  <si>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</si>
  <si>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</si>
  <si>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</si>
  <si>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</si>
  <si>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</si>
  <si>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</si>
  <si>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</si>
  <si>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</si>
  <si>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</si>
  <si>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</si>
  <si>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</si>
  <si>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</si>
  <si>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</si>
  <si>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</si>
  <si>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</si>
  <si>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</si>
  <si>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</si>
  <si>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</si>
  <si>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</si>
  <si>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</si>
  <si>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</si>
  <si>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</si>
  <si>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</si>
  <si>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</si>
  <si>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</si>
  <si>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</si>
  <si>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</si>
  <si>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</si>
  <si>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</si>
  <si>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</si>
  <si>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</si>
  <si>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</si>
  <si>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</si>
  <si>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</si>
  <si>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</si>
  <si>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</si>
  <si>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</si>
  <si>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</si>
  <si>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</si>
  <si>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</si>
  <si>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</si>
  <si>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</si>
  <si>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</si>
  <si>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</si>
  <si>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</si>
  <si>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</si>
  <si>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</si>
  <si>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</si>
  <si>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</si>
  <si>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</si>
  <si>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</si>
  <si>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</si>
  <si>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</si>
  <si>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</si>
  <si>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</si>
  <si>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</si>
  <si>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</si>
  <si>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</si>
  <si>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</si>
  <si>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</si>
  <si>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</si>
  <si>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</si>
  <si>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</si>
  <si>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</si>
  <si>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</si>
  <si>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</si>
  <si>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</si>
  <si>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</si>
  <si>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</si>
  <si>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</si>
  <si>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</si>
  <si>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</si>
  <si>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</si>
  <si>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</si>
  <si>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</si>
  <si>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</si>
  <si>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</si>
  <si>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</si>
  <si>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</si>
  <si>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</si>
  <si>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</si>
  <si>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</si>
  <si>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</si>
  <si>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</si>
  <si>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</si>
  <si>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</si>
  <si>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</si>
  <si>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</si>
  <si>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</si>
  <si>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</si>
  <si>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</si>
  <si>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</si>
  <si>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</si>
  <si>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</si>
  <si>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</si>
  <si>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</si>
  <si>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</si>
  <si>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</si>
  <si>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</si>
  <si>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</si>
  <si>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</si>
  <si>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</si>
  <si>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</si>
  <si>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</si>
  <si>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</si>
  <si>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</si>
  <si>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</si>
  <si>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</si>
  <si>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</si>
  <si>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</si>
  <si>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</si>
  <si>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</si>
  <si>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</si>
  <si>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</si>
  <si>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</si>
  <si>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</si>
  <si>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</si>
  <si>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</si>
  <si>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</si>
  <si>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</si>
  <si>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</si>
  <si>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</si>
  <si>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</si>
  <si>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</si>
  <si>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</si>
  <si>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</si>
  <si>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</si>
  <si>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</si>
  <si>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</si>
  <si>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</si>
  <si>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</si>
  <si>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</si>
  <si>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</si>
  <si>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</si>
  <si>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</si>
  <si>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</si>
  <si>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</si>
  <si>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</si>
  <si>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</si>
  <si>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</si>
  <si>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</si>
  <si>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</si>
  <si>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</si>
  <si>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</si>
  <si>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</si>
  <si>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</si>
  <si>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</si>
  <si>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</si>
  <si>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</si>
  <si>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</si>
  <si>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</si>
  <si>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</si>
  <si>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</si>
  <si>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</si>
  <si>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</si>
  <si>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</si>
  <si>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</si>
  <si>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</si>
  <si>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</si>
  <si>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</si>
  <si>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</si>
  <si>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</si>
  <si>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</si>
  <si>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</si>
  <si>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</si>
  <si>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</si>
  <si>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</si>
  <si>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</si>
  <si>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</si>
  <si>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</si>
  <si>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</si>
  <si>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</si>
  <si>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</si>
  <si>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</si>
  <si>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</si>
  <si>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</si>
  <si>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</si>
  <si>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</si>
  <si>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</si>
  <si>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</si>
  <si>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</si>
  <si>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</si>
  <si>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</si>
  <si>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</si>
  <si>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</si>
  <si>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</si>
  <si>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</si>
  <si>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</si>
  <si>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</si>
  <si>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</si>
  <si>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</si>
  <si>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</si>
  <si>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</si>
  <si>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</si>
  <si>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</si>
  <si>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</si>
  <si>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</si>
  <si>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</si>
  <si>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</si>
  <si>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</si>
  <si>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</si>
  <si>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</si>
  <si>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</si>
  <si>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</si>
  <si>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</si>
  <si>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</si>
  <si>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</si>
  <si>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</si>
  <si>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</si>
  <si>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</si>
  <si>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</si>
  <si>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</si>
  <si>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</si>
  <si>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</si>
  <si>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</si>
  <si>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</si>
  <si>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</si>
  <si>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</si>
  <si>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</si>
  <si>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</si>
  <si>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</si>
  <si>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</si>
  <si>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</si>
  <si>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</si>
  <si>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</si>
  <si>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</si>
  <si>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</si>
  <si>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</si>
  <si>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</si>
  <si>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</si>
  <si>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</si>
  <si>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</si>
  <si>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</si>
  <si>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</si>
  <si>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</si>
  <si>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</si>
  <si>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</si>
  <si>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</si>
  <si>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</si>
  <si>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</si>
  <si>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</si>
  <si>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</si>
  <si>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</si>
  <si>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</si>
  <si>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</si>
  <si>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</si>
  <si>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</si>
  <si>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</si>
  <si>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</si>
  <si>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</si>
  <si>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</si>
  <si>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</si>
  <si>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</si>
  <si>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</si>
  <si>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</si>
  <si>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</si>
  <si>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</si>
  <si>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</si>
  <si>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</si>
  <si>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</si>
  <si>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</si>
  <si>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</si>
  <si>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</si>
  <si>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</si>
  <si>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</si>
  <si>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</si>
  <si>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</si>
  <si>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</si>
  <si>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</si>
  <si>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</si>
  <si>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</si>
  <si>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</si>
  <si>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</si>
  <si>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</si>
  <si>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</si>
  <si>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</si>
  <si>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</si>
  <si>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</si>
  <si>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</si>
  <si>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</si>
  <si>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</si>
  <si>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</si>
  <si>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</si>
  <si>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</si>
  <si>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</si>
  <si>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</si>
  <si>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</si>
  <si>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</si>
  <si>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</si>
  <si>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</si>
  <si>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</si>
  <si>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</si>
  <si>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</si>
  <si>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</si>
  <si>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</si>
  <si>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</si>
  <si>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</si>
  <si>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</si>
  <si>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</si>
  <si>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</si>
  <si>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</si>
  <si>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</si>
  <si>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</si>
  <si>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</si>
  <si>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</si>
  <si>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</si>
  <si>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</si>
  <si>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</si>
  <si>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</si>
  <si>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</si>
  <si>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</si>
  <si>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</si>
  <si>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</si>
  <si>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</si>
  <si>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</si>
  <si>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</si>
  <si>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</si>
  <si>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</si>
  <si>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</si>
  <si>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</si>
  <si>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</si>
  <si>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</si>
  <si>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</si>
  <si>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</si>
  <si>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</si>
  <si>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</si>
  <si>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</si>
  <si>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</si>
  <si>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</si>
  <si>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</si>
  <si>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</si>
  <si>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</si>
  <si>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</si>
  <si>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</si>
  <si>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</si>
  <si>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</si>
  <si>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</si>
  <si>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</si>
  <si>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</si>
  <si>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</si>
  <si>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</si>
  <si>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</si>
  <si>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</si>
  <si>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</si>
  <si>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</si>
  <si>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</si>
  <si>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</si>
  <si>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</si>
  <si>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</si>
  <si>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</si>
  <si>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</si>
  <si>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</si>
  <si>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</si>
  <si>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</si>
  <si>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</si>
  <si>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</si>
  <si>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</si>
  <si>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</si>
  <si>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</si>
  <si>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</si>
  <si>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</si>
  <si>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</si>
  <si>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</si>
  <si>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</si>
  <si>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</si>
  <si>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</si>
  <si>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</si>
  <si>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</si>
  <si>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</si>
  <si>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</si>
  <si>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</si>
  <si>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</si>
  <si>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</si>
  <si>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</si>
  <si>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</si>
  <si>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</si>
  <si>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</si>
  <si>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</si>
  <si>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</si>
  <si>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</si>
  <si>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</si>
  <si>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</si>
  <si>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</si>
  <si>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</si>
  <si>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</si>
  <si>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</si>
  <si>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</si>
  <si>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</si>
  <si>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</si>
  <si>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</si>
  <si>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</si>
  <si>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</si>
  <si>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</si>
  <si>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</si>
  <si>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</si>
  <si>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</si>
  <si>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</si>
  <si>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</si>
  <si>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</si>
  <si>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</si>
  <si>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</si>
  <si>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</si>
  <si>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</si>
  <si>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</si>
  <si>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</si>
  <si>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</si>
  <si>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</si>
  <si>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</si>
  <si>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</si>
  <si>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</si>
  <si>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</si>
  <si>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</si>
  <si>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</si>
  <si>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</si>
  <si>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</si>
  <si>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</si>
  <si>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</si>
  <si>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</si>
  <si>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</si>
  <si>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</si>
  <si>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</si>
  <si>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</si>
  <si>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</si>
  <si>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</si>
  <si>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</si>
  <si>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</si>
  <si>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</si>
  <si>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</si>
  <si>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</si>
  <si>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</si>
  <si>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</si>
  <si>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</si>
  <si>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</si>
  <si>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</si>
  <si>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</si>
  <si>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</si>
  <si>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</si>
  <si>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</si>
  <si>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</si>
  <si>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</si>
  <si>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</si>
  <si>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</si>
  <si>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</si>
  <si>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</si>
  <si>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</si>
  <si>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</si>
  <si>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</si>
  <si>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</si>
  <si>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</si>
  <si>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</si>
  <si>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</si>
  <si>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</si>
  <si>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</si>
  <si>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</si>
  <si>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</si>
  <si>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</si>
  <si>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</si>
  <si>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</si>
  <si>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</si>
  <si>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</si>
  <si>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</si>
  <si>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</si>
  <si>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</si>
  <si>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</si>
  <si>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</si>
  <si>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</si>
  <si>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</si>
  <si>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</si>
  <si>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</si>
  <si>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</si>
  <si>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</si>
  <si>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</si>
  <si>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</si>
  <si>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</si>
  <si>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</si>
  <si>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</si>
  <si>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</si>
  <si>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</si>
  <si>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</si>
  <si>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</si>
  <si>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</si>
  <si>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</si>
  <si>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</si>
  <si>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</si>
  <si>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</si>
  <si>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</si>
  <si>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</si>
  <si>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</si>
  <si>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</si>
  <si>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</si>
  <si>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</si>
  <si>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</si>
  <si>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</si>
  <si>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</si>
  <si>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</si>
  <si>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</si>
  <si>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</si>
  <si>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</si>
  <si>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</si>
  <si>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</si>
  <si>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</si>
  <si>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</si>
  <si>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</si>
  <si>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</si>
  <si>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</si>
  <si>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</si>
  <si>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</si>
  <si>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</si>
  <si>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</si>
  <si>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</si>
  <si>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</si>
  <si>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</si>
  <si>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</si>
  <si>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</si>
  <si>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</si>
  <si>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</si>
  <si>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</si>
  <si>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</si>
  <si>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</si>
  <si>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</si>
  <si>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</si>
  <si>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</si>
  <si>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</si>
  <si>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</si>
  <si>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</si>
  <si>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</si>
  <si>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</si>
  <si>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</si>
  <si>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</si>
  <si>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</si>
  <si>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</si>
  <si>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</si>
  <si>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</si>
  <si>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</si>
  <si>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</si>
  <si>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</si>
  <si>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</si>
  <si>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</si>
  <si>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</si>
  <si>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</si>
  <si>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</si>
  <si>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</si>
  <si>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</si>
  <si>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</si>
  <si>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</si>
  <si>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</si>
  <si>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</si>
  <si>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</si>
  <si>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</si>
  <si>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</si>
  <si>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</si>
  <si>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</si>
  <si>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</si>
  <si>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</si>
  <si>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</si>
  <si>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</si>
  <si>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</si>
  <si>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</si>
  <si>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</si>
  <si>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</si>
  <si>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</si>
  <si>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</si>
  <si>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</si>
  <si>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</si>
  <si>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</si>
  <si>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</si>
  <si>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</si>
  <si>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</si>
  <si>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</si>
  <si>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</si>
  <si>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</si>
  <si>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</si>
  <si>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</si>
  <si>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</si>
  <si>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</si>
  <si>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</si>
  <si>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</si>
  <si>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</si>
  <si>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</si>
  <si>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</si>
  <si>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</si>
  <si>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</si>
  <si>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</si>
  <si>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</si>
  <si>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</si>
  <si>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</si>
  <si>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</si>
  <si>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</si>
  <si>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</si>
  <si>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</si>
  <si>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</si>
  <si>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</si>
  <si>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</si>
  <si>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</si>
  <si>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</si>
  <si>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</si>
  <si>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</si>
  <si>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</si>
  <si>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</si>
  <si>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</si>
  <si>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</si>
  <si>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</si>
  <si>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</si>
  <si>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</si>
  <si>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</si>
  <si>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</si>
  <si>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</si>
  <si>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</si>
  <si>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</si>
  <si>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</si>
  <si>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</si>
  <si>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</si>
  <si>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</si>
  <si>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</si>
  <si>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</si>
  <si>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</si>
  <si>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</si>
  <si>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</si>
  <si>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</si>
  <si>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</si>
  <si>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</si>
  <si>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</si>
  <si>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</si>
  <si>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</si>
  <si>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</si>
  <si>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</si>
  <si>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</si>
  <si>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</si>
  <si>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</si>
  <si>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</si>
  <si>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</si>
  <si>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</si>
  <si>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</si>
  <si>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</si>
  <si>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</si>
  <si>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</si>
  <si>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</si>
  <si>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</si>
  <si>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</si>
  <si>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</si>
  <si>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</si>
  <si>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</si>
  <si>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</si>
  <si>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</si>
  <si>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</si>
  <si>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</si>
  <si>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</si>
  <si>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</si>
  <si>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</si>
  <si>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</si>
  <si>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</si>
  <si>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</si>
  <si>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</si>
  <si>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</si>
  <si>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</si>
  <si>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</si>
  <si>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</si>
  <si>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</si>
  <si>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</si>
  <si>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</si>
  <si>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</si>
  <si>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</si>
  <si>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</si>
  <si>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</si>
  <si>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</si>
  <si>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</si>
  <si>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</si>
  <si>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</si>
  <si>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</si>
  <si>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</si>
  <si>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</si>
  <si>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</si>
  <si>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</si>
  <si>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</si>
  <si>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</si>
  <si>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</si>
  <si>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</si>
  <si>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</si>
  <si>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</si>
  <si>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</si>
  <si>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</si>
  <si>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</si>
  <si>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</si>
  <si>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</si>
  <si>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</si>
  <si>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</si>
  <si>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</si>
  <si>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</si>
  <si>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</si>
  <si>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</si>
  <si>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</si>
  <si>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</si>
  <si>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</si>
  <si>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</si>
  <si>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</si>
  <si>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</si>
  <si>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</si>
  <si>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</si>
  <si>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</si>
  <si>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</si>
  <si>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</si>
  <si>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</si>
  <si>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</si>
  <si>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</si>
  <si>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</si>
  <si>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</si>
  <si>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</si>
  <si>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</si>
  <si>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</si>
  <si>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</si>
  <si>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</si>
  <si>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</si>
  <si>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</si>
  <si>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</si>
  <si>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</si>
  <si>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</si>
  <si>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</si>
  <si>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</si>
  <si>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</si>
  <si>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</si>
  <si>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</si>
  <si>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</si>
  <si>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</si>
  <si>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</si>
  <si>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</si>
  <si>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</si>
  <si>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</si>
  <si>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</si>
  <si>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</si>
  <si>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</si>
  <si>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</si>
  <si>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</si>
  <si>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</si>
  <si>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</si>
  <si>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</si>
  <si>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</si>
  <si>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</si>
  <si>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</si>
  <si>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</si>
  <si>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</si>
  <si>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</si>
  <si>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</si>
  <si>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</si>
  <si>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</si>
  <si>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</si>
  <si>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</si>
  <si>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</si>
  <si>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</si>
  <si>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</si>
  <si>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</si>
  <si>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</si>
  <si>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</si>
  <si>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</si>
  <si>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</si>
  <si>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</si>
  <si>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</si>
  <si>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</si>
  <si>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</si>
  <si>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</si>
  <si>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</si>
  <si>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</si>
  <si>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</si>
  <si>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</si>
  <si>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</si>
  <si>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</si>
  <si>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</si>
  <si>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</si>
  <si>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</si>
  <si>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</si>
  <si>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</si>
  <si>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</si>
  <si>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</si>
  <si>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</si>
  <si>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</si>
  <si>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</si>
  <si>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</si>
  <si>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</si>
  <si>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</si>
  <si>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</si>
  <si>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</si>
  <si>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</si>
  <si>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</si>
  <si>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</si>
  <si>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</si>
  <si>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</si>
  <si>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</si>
  <si>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</si>
  <si>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</si>
  <si>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</si>
  <si>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</si>
  <si>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</si>
  <si>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</si>
  <si>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</si>
  <si>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</si>
  <si>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</si>
  <si>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</si>
  <si>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</si>
  <si>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</si>
  <si>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</si>
  <si>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</si>
  <si>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</si>
  <si>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</si>
  <si>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</si>
  <si>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</si>
  <si>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</si>
  <si>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</si>
  <si>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</si>
  <si>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</si>
  <si>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</si>
  <si>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</si>
  <si>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</si>
  <si>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</si>
  <si>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</si>
  <si>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</si>
  <si>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</si>
  <si>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</si>
  <si>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</si>
  <si>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</si>
  <si>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</si>
  <si>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</si>
  <si>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</si>
  <si>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</si>
  <si>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</si>
  <si>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</si>
  <si>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</si>
  <si>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</si>
  <si>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</si>
  <si>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</si>
  <si>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</si>
  <si>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</si>
  <si>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</si>
  <si>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</si>
  <si>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</si>
  <si>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</si>
  <si>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</si>
  <si>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</si>
  <si>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</si>
  <si>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</si>
  <si>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</si>
  <si>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</si>
  <si>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</si>
  <si>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</si>
  <si>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</si>
  <si>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</si>
  <si>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</si>
  <si>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</si>
  <si>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</si>
  <si>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</si>
  <si>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</si>
  <si>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</si>
  <si>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</si>
  <si>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</si>
  <si>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</si>
  <si>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</si>
  <si>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</si>
  <si>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</si>
  <si>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</si>
  <si>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</si>
  <si>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</si>
  <si>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</si>
  <si>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</si>
  <si>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</si>
  <si>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</si>
  <si>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</si>
  <si>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</si>
  <si>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</si>
  <si>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</si>
  <si>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</si>
  <si>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</si>
  <si>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</si>
  <si>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</si>
  <si>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</si>
  <si>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</si>
  <si>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</si>
  <si>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</si>
  <si>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</si>
  <si>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</si>
  <si>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</si>
  <si>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</si>
  <si>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</si>
  <si>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</si>
  <si>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</si>
  <si>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</si>
  <si>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</si>
  <si>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</si>
  <si>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</si>
  <si>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</si>
  <si>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</si>
  <si>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</si>
  <si>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</si>
  <si>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</si>
  <si>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</si>
  <si>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</si>
  <si>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</si>
  <si>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</si>
  <si>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</si>
  <si>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</si>
  <si>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</si>
  <si>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</si>
  <si>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</si>
  <si>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</si>
  <si>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</si>
  <si>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</si>
  <si>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</si>
  <si>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</si>
  <si>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</si>
  <si>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</si>
  <si>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</si>
  <si>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</si>
  <si>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</si>
  <si>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</si>
  <si>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</si>
  <si>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</si>
  <si>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</si>
  <si>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</si>
  <si>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</si>
  <si>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</si>
  <si>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</si>
  <si>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</si>
  <si>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</si>
  <si>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</si>
  <si>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</si>
  <si>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</si>
  <si>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</si>
  <si>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</si>
  <si>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</si>
  <si>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</si>
  <si>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</si>
  <si>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</si>
  <si>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</si>
  <si>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</si>
  <si>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</si>
  <si>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</si>
  <si>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</si>
  <si>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</si>
  <si>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</si>
  <si>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</si>
  <si>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</si>
  <si>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</si>
  <si>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</si>
  <si>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</si>
  <si>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</si>
  <si>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</si>
  <si>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</si>
  <si>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</si>
  <si>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</si>
  <si>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</si>
  <si>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</si>
  <si>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</si>
  <si>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</si>
  <si>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</si>
  <si>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</si>
  <si>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</si>
  <si>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</si>
  <si>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</si>
  <si>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</si>
  <si>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</si>
  <si>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</si>
  <si>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</si>
  <si>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</si>
  <si>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</si>
  <si>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</si>
  <si>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</si>
  <si>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</si>
  <si>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</si>
  <si>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</si>
  <si>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</si>
  <si>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</si>
  <si>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</si>
  <si>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</si>
  <si>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</si>
  <si>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</si>
  <si>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</si>
  <si>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</si>
  <si>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</si>
  <si>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</si>
  <si>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</si>
  <si>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</si>
  <si>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</si>
  <si>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</si>
  <si>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</si>
  <si>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</si>
  <si>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</si>
  <si>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</si>
  <si>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</si>
  <si>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</si>
  <si>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</si>
  <si>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</si>
  <si>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</si>
  <si>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</si>
  <si>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</si>
  <si>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</si>
  <si>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</si>
  <si>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</si>
  <si>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</si>
  <si>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</si>
  <si>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</si>
  <si>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</si>
  <si>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</si>
  <si>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</si>
  <si>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</si>
  <si>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</si>
  <si>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</si>
  <si>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</si>
  <si>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</si>
  <si>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</si>
  <si>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</si>
  <si>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</si>
  <si>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</si>
  <si>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</si>
  <si>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</si>
  <si>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</si>
  <si>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</si>
  <si>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</si>
  <si>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</si>
  <si>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</si>
  <si>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</si>
  <si>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</si>
  <si>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</si>
  <si>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</si>
  <si>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</si>
  <si>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</si>
  <si>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</si>
  <si>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</si>
  <si>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</si>
  <si>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</si>
  <si>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</si>
  <si>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</si>
  <si>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</si>
  <si>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</si>
  <si>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</si>
  <si>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</si>
  <si>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</si>
  <si>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</si>
  <si>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</si>
  <si>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</si>
  <si>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</si>
  <si>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</si>
  <si>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</si>
  <si>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</si>
  <si>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</si>
  <si>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</si>
  <si>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</si>
  <si>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</si>
  <si>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</si>
  <si>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</si>
  <si>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</si>
  <si>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</si>
  <si>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</si>
  <si>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</si>
  <si>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</si>
  <si>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</si>
  <si>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</si>
  <si>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</si>
  <si>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</si>
  <si>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</si>
  <si>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</si>
  <si>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</si>
  <si>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</si>
  <si>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</si>
  <si>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</si>
  <si>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</si>
  <si>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</si>
  <si>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</si>
  <si>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</si>
  <si>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</si>
  <si>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</si>
  <si>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</si>
  <si>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</si>
  <si>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</si>
  <si>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</si>
  <si>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</si>
  <si>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</si>
  <si>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</si>
  <si>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</si>
  <si>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</si>
  <si>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</si>
  <si>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</si>
  <si>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</si>
  <si>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</si>
  <si>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</si>
  <si>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</si>
  <si>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</si>
  <si>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</si>
  <si>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</si>
  <si>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</si>
  <si>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</si>
  <si>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</si>
  <si>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</si>
  <si>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</si>
  <si>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</si>
  <si>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</si>
  <si>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</si>
  <si>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</si>
  <si>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</si>
  <si>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</si>
  <si>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</si>
  <si>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</si>
  <si>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</si>
  <si>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</si>
  <si>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</si>
  <si>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</si>
  <si>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</si>
  <si>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</si>
  <si>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</si>
  <si>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</si>
  <si>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</si>
  <si>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</si>
  <si>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</si>
  <si>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</si>
  <si>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</si>
  <si>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</si>
  <si>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</si>
  <si>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</si>
  <si>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</si>
  <si>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</si>
  <si>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</si>
  <si>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</si>
  <si>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</si>
  <si>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</si>
  <si>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</si>
  <si>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</si>
  <si>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</si>
  <si>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</si>
  <si>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</si>
  <si>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</si>
  <si>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</si>
  <si>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</si>
  <si>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</si>
  <si>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</si>
  <si>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</si>
  <si>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</si>
  <si>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</si>
  <si>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</si>
  <si>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</si>
  <si>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</si>
  <si>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</si>
  <si>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</si>
  <si>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</si>
  <si>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</si>
  <si>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</si>
  <si>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</si>
  <si>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</si>
  <si>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</si>
  <si>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</si>
  <si>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</si>
  <si>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</si>
  <si>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</si>
  <si>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</si>
  <si>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</si>
  <si>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</si>
  <si>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</si>
  <si>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</si>
  <si>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</si>
  <si>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</si>
  <si>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</si>
  <si>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</si>
  <si>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</si>
  <si>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</si>
  <si>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</si>
  <si>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</si>
  <si>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</si>
  <si>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</si>
  <si>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</si>
  <si>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</si>
  <si>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</si>
  <si>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</si>
  <si>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</si>
  <si>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</si>
  <si>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</si>
  <si>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</si>
  <si>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</si>
  <si>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</si>
  <si>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</si>
  <si>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</si>
  <si>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</si>
  <si>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</si>
  <si>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</si>
  <si>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</si>
  <si>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</si>
  <si>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</si>
  <si>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</si>
  <si>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</si>
  <si>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</si>
  <si>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</si>
  <si>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</si>
  <si>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</si>
  <si>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</si>
  <si>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</si>
  <si>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</si>
  <si>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</si>
  <si>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</si>
  <si>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</si>
  <si>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</si>
  <si>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</si>
  <si>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</si>
  <si>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</si>
  <si>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</si>
  <si>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</si>
  <si>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</si>
  <si>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</si>
  <si>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</si>
  <si>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</si>
  <si>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</si>
  <si>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</si>
  <si>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</si>
  <si>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</si>
  <si>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</si>
  <si>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</si>
  <si>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</si>
  <si>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</si>
  <si>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</si>
  <si>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</si>
  <si>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</si>
  <si>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</si>
  <si>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</si>
  <si>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</si>
  <si>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</si>
  <si>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</si>
  <si>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</si>
  <si>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</si>
  <si>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</si>
  <si>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</si>
  <si>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</si>
  <si>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</si>
  <si>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</si>
  <si>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</si>
  <si>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</si>
  <si>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</si>
  <si>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</si>
  <si>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</si>
  <si>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</si>
  <si>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</si>
  <si>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</si>
  <si>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</si>
  <si>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</si>
  <si>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</si>
  <si>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</si>
  <si>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</si>
  <si>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</si>
  <si>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</si>
  <si>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</si>
  <si>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</si>
  <si>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</si>
  <si>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</si>
  <si>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</si>
  <si>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</si>
  <si>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</si>
  <si>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</si>
  <si>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</si>
  <si>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</si>
  <si>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</si>
  <si>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</si>
  <si>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</si>
  <si>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</si>
  <si>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</si>
  <si>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</si>
  <si>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</si>
  <si>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</si>
  <si>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</si>
  <si>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</si>
  <si>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</si>
  <si>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</si>
  <si>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</si>
  <si>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</si>
  <si>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</si>
  <si>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</si>
  <si>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</si>
  <si>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</si>
  <si>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</si>
  <si>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</si>
  <si>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</si>
  <si>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</si>
  <si>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</si>
  <si>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</si>
  <si>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</si>
  <si>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</si>
  <si>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</si>
  <si>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</si>
  <si>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</si>
  <si>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</si>
  <si>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</si>
  <si>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</si>
  <si>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</si>
  <si>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</si>
  <si>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</si>
  <si>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</si>
  <si>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</si>
  <si>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</si>
  <si>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</si>
  <si>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</si>
  <si>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</si>
  <si>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</si>
  <si>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</si>
  <si>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</si>
  <si>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</si>
  <si>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</si>
  <si>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</si>
  <si>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</si>
  <si>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</si>
  <si>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</si>
  <si>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</si>
  <si>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</si>
  <si>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</si>
  <si>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</si>
  <si>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</si>
  <si>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</si>
  <si>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</si>
  <si>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</si>
  <si>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</si>
  <si>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</si>
  <si>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</si>
  <si>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</si>
  <si>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</si>
  <si>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</si>
  <si>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</si>
  <si>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</si>
  <si>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</si>
  <si>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</si>
  <si>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</si>
  <si>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</si>
  <si>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</si>
  <si>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</si>
  <si>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</si>
  <si>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</si>
  <si>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</si>
  <si>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</si>
  <si>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</si>
  <si>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</si>
  <si>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</si>
  <si>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</si>
  <si>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</si>
  <si>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</si>
  <si>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</si>
  <si>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</si>
  <si>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</si>
  <si>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</si>
  <si>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</si>
  <si>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</si>
  <si>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</si>
  <si>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</si>
  <si>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</si>
  <si>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</si>
  <si>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</si>
  <si>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</si>
  <si>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</si>
  <si>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</si>
  <si>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</si>
  <si>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</si>
  <si>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</si>
  <si>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</si>
  <si>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</si>
  <si>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</si>
  <si>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</si>
  <si>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</si>
  <si>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</si>
  <si>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</si>
  <si>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</si>
  <si>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</si>
  <si>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</si>
  <si>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</si>
  <si>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</si>
  <si>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</si>
  <si>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</si>
  <si>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</si>
  <si>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</si>
  <si>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</si>
  <si>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</si>
  <si>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</si>
  <si>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</si>
  <si>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</si>
  <si>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</si>
  <si>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</si>
  <si>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</si>
  <si>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</si>
  <si>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</si>
  <si>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</si>
  <si>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</si>
  <si>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</si>
  <si>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</si>
  <si>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</si>
  <si>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</si>
  <si>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</si>
  <si>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</si>
  <si>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</si>
  <si>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</si>
  <si>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</si>
  <si>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</si>
  <si>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</si>
  <si>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</si>
  <si>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</si>
  <si>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</si>
  <si>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</si>
  <si>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</si>
  <si>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</si>
  <si>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</si>
  <si>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</si>
  <si>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</si>
  <si>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</si>
  <si>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</si>
  <si>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</si>
  <si>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</si>
  <si>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</si>
  <si>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</si>
  <si>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</si>
  <si>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</si>
  <si>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</si>
  <si>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</si>
  <si>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</si>
  <si>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</si>
  <si>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</si>
  <si>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</si>
  <si>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</si>
  <si>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</si>
  <si>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</si>
  <si>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</si>
  <si>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</si>
  <si>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</si>
  <si>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</si>
  <si>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</si>
  <si>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</si>
  <si>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</si>
  <si>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</si>
  <si>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</si>
  <si>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</si>
  <si>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</si>
  <si>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</si>
  <si>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</si>
  <si>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</si>
  <si>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</si>
  <si>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</si>
  <si>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</si>
  <si>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</si>
  <si>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</si>
  <si>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</si>
  <si>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</si>
  <si>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</si>
  <si>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</si>
  <si>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</si>
  <si>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</si>
  <si>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</si>
  <si>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</si>
  <si>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</si>
  <si>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</si>
  <si>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</si>
  <si>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</si>
  <si>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</si>
  <si>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</si>
  <si>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</si>
  <si>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</si>
  <si>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</si>
  <si>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</si>
  <si>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</si>
  <si>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</si>
  <si>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</si>
  <si>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</si>
  <si>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</si>
  <si>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</si>
  <si>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</si>
  <si>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</si>
  <si>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</si>
  <si>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</si>
  <si>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</si>
  <si>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</si>
  <si>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</si>
  <si>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</si>
  <si>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</si>
  <si>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</si>
  <si>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</si>
  <si>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</si>
  <si>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</si>
  <si>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</si>
  <si>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</si>
  <si>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</si>
  <si>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</si>
  <si>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</si>
  <si>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</si>
  <si>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</si>
  <si>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</si>
  <si>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</si>
  <si>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</si>
  <si>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</si>
  <si>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</si>
  <si>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</si>
  <si>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</si>
  <si>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</si>
  <si>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</si>
  <si>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</si>
  <si>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</si>
  <si>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</si>
  <si>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</si>
  <si>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</si>
  <si>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</si>
  <si>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</si>
  <si>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</si>
  <si>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</si>
  <si>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</si>
  <si>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</si>
  <si>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</si>
  <si>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</si>
  <si>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</si>
  <si>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</si>
  <si>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</si>
  <si>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</si>
  <si>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</si>
  <si>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</si>
  <si>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</si>
  <si>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</si>
  <si>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</si>
  <si>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</si>
  <si>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</si>
  <si>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</si>
  <si>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</si>
  <si>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</si>
  <si>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</si>
  <si>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</si>
  <si>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</si>
  <si>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</si>
  <si>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</si>
  <si>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</si>
  <si>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</si>
  <si>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</si>
  <si>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</si>
  <si>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</si>
  <si>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</si>
  <si>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</si>
  <si>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</si>
  <si>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</si>
  <si>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</si>
  <si>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</si>
  <si>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</si>
  <si>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</si>
  <si>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</si>
  <si>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</si>
  <si>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</si>
  <si>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</si>
  <si>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</si>
  <si>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</si>
  <si>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</si>
  <si>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</si>
  <si>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</si>
  <si>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</si>
  <si>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</si>
  <si>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</si>
  <si>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</si>
  <si>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</si>
  <si>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</si>
  <si>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</si>
  <si>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</si>
  <si>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</si>
  <si>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</si>
  <si>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</si>
  <si>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</si>
  <si>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</si>
  <si>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</si>
  <si>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</si>
  <si>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</si>
  <si>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</si>
  <si>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</si>
  <si>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</si>
  <si>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</si>
  <si>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</si>
  <si>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</si>
  <si>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</si>
  <si>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</si>
  <si>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</si>
  <si>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</si>
  <si>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</si>
  <si>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</si>
  <si>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</si>
  <si>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</si>
  <si>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</si>
  <si>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</si>
  <si>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</si>
  <si>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</si>
  <si>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</si>
  <si>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</si>
  <si>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</si>
  <si>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</si>
  <si>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</si>
  <si>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</si>
  <si>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</si>
  <si>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</si>
  <si>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</si>
  <si>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</si>
  <si>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</si>
  <si>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</si>
  <si>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</si>
  <si>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</si>
  <si>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</si>
  <si>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</si>
  <si>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</si>
  <si>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</si>
  <si>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</si>
  <si>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</si>
  <si>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</si>
  <si>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</si>
  <si>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</si>
  <si>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</si>
  <si>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</si>
  <si>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</si>
  <si>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</si>
  <si>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</si>
  <si>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</si>
  <si>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</si>
  <si>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</si>
  <si>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</si>
  <si>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</si>
  <si>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</si>
  <si>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</si>
  <si>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</si>
  <si>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</si>
  <si>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</si>
  <si>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</si>
  <si>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</si>
  <si>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</si>
  <si>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</si>
  <si>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</si>
  <si>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</si>
  <si>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</si>
  <si>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</si>
  <si>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</si>
  <si>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</si>
  <si>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</si>
  <si>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</si>
  <si>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</si>
  <si>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</si>
  <si>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</si>
  <si>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</si>
  <si>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</si>
  <si>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</si>
  <si>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</si>
  <si>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</si>
  <si>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</si>
  <si>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</si>
  <si>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</si>
  <si>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</si>
  <si>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</si>
  <si>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</si>
  <si>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</si>
  <si>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</si>
  <si>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</si>
  <si>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</si>
  <si>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</si>
  <si>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</si>
  <si>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</si>
  <si>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</si>
  <si>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</si>
  <si>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</si>
  <si>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</si>
  <si>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</si>
  <si>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</si>
  <si>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</si>
  <si>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</si>
  <si>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</si>
  <si>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</si>
  <si>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</si>
  <si>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</si>
  <si>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</si>
  <si>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</si>
  <si>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</si>
  <si>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</si>
  <si>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</si>
  <si>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</si>
  <si>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</si>
  <si>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</si>
  <si>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</si>
  <si>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</si>
  <si>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</si>
  <si>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</si>
  <si>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</si>
  <si>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</si>
  <si>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</si>
  <si>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</si>
  <si>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</si>
  <si>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</si>
  <si>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</si>
  <si>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</si>
  <si>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</si>
  <si>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</si>
  <si>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</si>
  <si>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</si>
  <si>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</si>
  <si>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</si>
  <si>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</si>
  <si>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</si>
  <si>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</si>
  <si>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</si>
  <si>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</si>
  <si>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</si>
  <si>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</si>
  <si>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</si>
  <si>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</si>
  <si>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</si>
  <si>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</si>
  <si>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</si>
  <si>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</si>
  <si>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</si>
  <si>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</si>
  <si>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</si>
  <si>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</si>
  <si>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</si>
  <si>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</si>
  <si>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</si>
  <si>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</si>
  <si>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</si>
  <si>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</si>
  <si>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</si>
  <si>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</si>
  <si>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</si>
  <si>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</si>
  <si>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</si>
  <si>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</si>
  <si>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</si>
  <si>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</si>
  <si>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</si>
  <si>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</si>
  <si>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</si>
  <si>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</si>
  <si>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</si>
  <si>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</si>
  <si>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</si>
  <si>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</si>
  <si>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</si>
  <si>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</si>
  <si>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</si>
  <si>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</si>
  <si>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</si>
  <si>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</si>
  <si>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</si>
  <si>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</si>
  <si>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</si>
  <si>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</si>
  <si>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</si>
  <si>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</si>
  <si>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</si>
  <si>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</si>
  <si>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</si>
  <si>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</si>
  <si>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</si>
  <si>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</si>
  <si>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</si>
  <si>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</si>
  <si>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</si>
  <si>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</si>
  <si>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</si>
  <si>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</si>
  <si>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</si>
  <si>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</si>
  <si>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</si>
  <si>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</si>
  <si>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</si>
  <si>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</si>
  <si>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</si>
  <si>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</si>
  <si>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</si>
  <si>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</si>
  <si>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</si>
  <si>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</si>
  <si>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</si>
  <si>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</si>
  <si>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</si>
  <si>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</si>
  <si>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</si>
  <si>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</si>
  <si>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</si>
  <si>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</si>
  <si>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</si>
  <si>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</si>
  <si>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</si>
  <si>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</si>
  <si>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</si>
  <si>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</si>
  <si>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</si>
  <si>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</si>
  <si>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</si>
  <si>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</si>
  <si>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</si>
  <si>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</si>
  <si>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</si>
  <si>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</si>
  <si>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</si>
  <si>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</si>
  <si>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</si>
  <si>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</si>
  <si>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</si>
  <si>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</si>
  <si>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</si>
  <si>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</si>
  <si>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</si>
  <si>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</si>
  <si>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</si>
  <si>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</si>
  <si>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</si>
  <si>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</si>
  <si>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</si>
  <si>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</si>
  <si>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</si>
  <si>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</si>
  <si>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</si>
  <si>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</si>
  <si>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</si>
  <si>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</si>
  <si>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</si>
  <si>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</si>
  <si>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</si>
  <si>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</si>
  <si>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</si>
  <si>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</si>
  <si>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</si>
  <si>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</si>
  <si>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</si>
  <si>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</si>
  <si>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</si>
  <si>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</si>
  <si>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</si>
  <si>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</si>
  <si>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</si>
  <si>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</si>
  <si>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</si>
  <si>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</si>
  <si>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</si>
  <si>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</si>
  <si>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</si>
  <si>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</si>
  <si>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</si>
  <si>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</si>
  <si>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</si>
  <si>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</si>
  <si>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</si>
  <si>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</si>
  <si>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</si>
  <si>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</si>
  <si>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</si>
  <si>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</si>
  <si>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</si>
  <si>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</si>
  <si>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</si>
  <si>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</si>
  <si>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</si>
  <si>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</si>
  <si>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</si>
  <si>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</si>
  <si>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</si>
  <si>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</si>
  <si>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</si>
  <si>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</si>
  <si>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</si>
  <si>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</si>
  <si>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</si>
  <si>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</si>
  <si>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</si>
  <si>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</si>
  <si>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</si>
  <si>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</si>
  <si>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</si>
  <si>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</si>
  <si>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</si>
  <si>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</si>
  <si>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</si>
  <si>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</si>
  <si>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</si>
  <si>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</si>
  <si>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</si>
  <si>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</si>
  <si>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</si>
  <si>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</si>
  <si>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</si>
  <si>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</si>
  <si>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</si>
  <si>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</si>
  <si>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</si>
  <si>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</si>
  <si>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</si>
  <si>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</si>
  <si>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</si>
  <si>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</si>
  <si>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</si>
  <si>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</si>
  <si>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</si>
  <si>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</si>
  <si>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</si>
  <si>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</si>
  <si>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</si>
  <si>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</si>
  <si>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</si>
  <si>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</si>
  <si>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</si>
  <si>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</si>
  <si>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</si>
  <si>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</si>
  <si>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</si>
  <si>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</si>
  <si>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</si>
  <si>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</si>
  <si>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</si>
  <si>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</si>
  <si>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</si>
  <si>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</si>
  <si>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</si>
  <si>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</si>
  <si>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</si>
  <si>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</si>
  <si>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</si>
  <si>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</si>
  <si>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</si>
  <si>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</si>
  <si>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</si>
  <si>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</si>
  <si>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</si>
  <si>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</si>
  <si>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</si>
  <si>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</si>
  <si>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</si>
  <si>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</si>
  <si>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</si>
  <si>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</si>
  <si>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</si>
  <si>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</si>
  <si>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</si>
  <si>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</si>
  <si>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</si>
  <si>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</si>
  <si>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</si>
  <si>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</si>
  <si>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</si>
  <si>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</si>
  <si>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</si>
  <si>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</si>
  <si>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</si>
  <si>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</si>
  <si>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</si>
  <si>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</si>
  <si>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</si>
  <si>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</si>
  <si>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</si>
  <si>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</si>
  <si>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</si>
  <si>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</si>
  <si>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</si>
  <si>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</si>
  <si>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</si>
  <si>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</si>
  <si>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</si>
  <si>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</si>
  <si>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</si>
  <si>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</si>
  <si>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</si>
  <si>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</si>
  <si>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</si>
  <si>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</si>
  <si>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</si>
  <si>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</si>
  <si>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</si>
  <si>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</si>
  <si>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</si>
  <si>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</si>
  <si>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</si>
  <si>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</si>
  <si>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</si>
  <si>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</si>
  <si>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</si>
  <si>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</si>
  <si>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</si>
  <si>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</si>
  <si>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</si>
  <si>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</si>
  <si>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</si>
  <si>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</si>
  <si>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</si>
  <si>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</si>
  <si>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</si>
  <si>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</si>
  <si>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</si>
  <si>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</si>
  <si>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</si>
  <si>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</si>
  <si>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</si>
  <si>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</si>
  <si>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</si>
  <si>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</si>
  <si>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</si>
  <si>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</si>
  <si>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</si>
  <si>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</si>
  <si>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</si>
  <si>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</si>
  <si>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</si>
  <si>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</si>
  <si>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</si>
  <si>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</si>
  <si>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</si>
  <si>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</si>
  <si>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</si>
  <si>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</si>
  <si>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</si>
  <si>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</si>
  <si>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</si>
  <si>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</si>
  <si>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</si>
  <si>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</si>
  <si>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</si>
  <si>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</si>
  <si>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</si>
  <si>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</si>
  <si>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</si>
  <si>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</si>
  <si>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</si>
  <si>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</si>
  <si>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</si>
  <si>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</si>
  <si>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</si>
  <si>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</si>
  <si>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</si>
  <si>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</si>
  <si>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</si>
  <si>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</si>
  <si>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</si>
  <si>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</si>
  <si>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</si>
  <si>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</si>
  <si>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</si>
  <si>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</si>
  <si>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</si>
  <si>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</si>
  <si>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</si>
  <si>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</si>
  <si>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</si>
  <si>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</si>
  <si>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</si>
  <si>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</si>
  <si>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</si>
  <si>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</si>
  <si>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</si>
  <si>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</si>
  <si>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</si>
  <si>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</si>
  <si>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</si>
  <si>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</si>
  <si>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</si>
  <si>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</si>
  <si>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</si>
  <si>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</si>
  <si>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</si>
  <si>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</si>
  <si>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</si>
  <si>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</si>
  <si>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</si>
  <si>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</si>
  <si>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</si>
  <si>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</si>
  <si>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</si>
  <si>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</si>
  <si>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</si>
  <si>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</si>
  <si>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</si>
  <si>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</si>
  <si>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</si>
  <si>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</si>
  <si>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</si>
  <si>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</si>
  <si>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</si>
  <si>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</si>
  <si>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</si>
  <si>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</si>
  <si>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</si>
  <si>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</si>
  <si>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</si>
  <si>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</si>
  <si>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</si>
  <si>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</si>
  <si>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</si>
  <si>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</si>
  <si>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</si>
  <si>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</si>
  <si>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</si>
  <si>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</si>
  <si>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</si>
  <si>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</si>
  <si>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</si>
  <si>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</si>
  <si>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</si>
  <si>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</si>
  <si>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</si>
  <si>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</si>
  <si>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</si>
  <si>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</si>
  <si>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</si>
  <si>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</si>
  <si>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</si>
  <si>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</si>
  <si>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</si>
  <si>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</si>
  <si>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</si>
  <si>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</si>
  <si>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</si>
  <si>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</si>
  <si>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</si>
  <si>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</si>
  <si>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</si>
  <si>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</si>
  <si>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</si>
  <si>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</si>
  <si>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</si>
  <si>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</si>
  <si>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</si>
  <si>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</si>
  <si>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</si>
  <si>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</si>
  <si>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</si>
  <si>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</si>
  <si>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</si>
  <si>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</si>
  <si>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</si>
  <si>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</si>
  <si>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</si>
  <si>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</si>
  <si>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</si>
  <si>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</si>
  <si>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</si>
  <si>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</si>
  <si>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</si>
  <si>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</si>
  <si>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</si>
  <si>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</si>
  <si>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</si>
  <si>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</si>
  <si>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</si>
  <si>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</si>
  <si>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</si>
  <si>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</si>
  <si>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</si>
  <si>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</si>
  <si>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</si>
  <si>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</si>
  <si>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</si>
  <si>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</si>
  <si>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</si>
  <si>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</si>
  <si>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</si>
  <si>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</si>
  <si>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</si>
  <si>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</si>
  <si>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</si>
  <si>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</si>
  <si>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</si>
  <si>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</si>
  <si>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</si>
  <si>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</si>
  <si>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</si>
  <si>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</si>
  <si>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</si>
  <si>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</si>
  <si>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</si>
  <si>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</si>
  <si>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</si>
  <si>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</si>
  <si>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</si>
  <si>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</si>
  <si>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</si>
  <si>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</si>
  <si>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</si>
  <si>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</si>
  <si>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</si>
  <si>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</si>
  <si>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</si>
  <si>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</si>
  <si>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</si>
  <si>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</si>
  <si>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</si>
  <si>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</si>
  <si>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</si>
  <si>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</si>
  <si>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</si>
  <si>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</si>
  <si>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</si>
  <si>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</si>
  <si>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</si>
  <si>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</si>
  <si>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</si>
  <si>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</si>
  <si>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</si>
  <si>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</si>
  <si>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</si>
  <si>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</si>
  <si>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</si>
  <si>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</si>
  <si>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</si>
  <si>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</si>
  <si>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</si>
  <si>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</si>
  <si>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</si>
  <si>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</si>
  <si>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</si>
  <si>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</si>
  <si>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</si>
  <si>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</si>
  <si>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</si>
  <si>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</si>
  <si>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</si>
  <si>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</si>
  <si>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</si>
  <si>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</si>
  <si>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</si>
  <si>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</si>
  <si>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</si>
  <si>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</si>
  <si>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</si>
  <si>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</si>
  <si>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</si>
  <si>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</si>
  <si>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</si>
  <si>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</si>
  <si>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</si>
  <si>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</si>
  <si>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</si>
  <si>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</si>
  <si>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</si>
  <si>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</si>
  <si>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</si>
  <si>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</si>
  <si>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</si>
  <si>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</si>
  <si>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</si>
  <si>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</si>
  <si>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</si>
  <si>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</si>
  <si>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</si>
  <si>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</si>
  <si>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</si>
  <si>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</si>
  <si>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</si>
  <si>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</si>
  <si>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</si>
  <si>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</si>
  <si>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</si>
  <si>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</si>
  <si>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</si>
  <si>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</si>
  <si>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</si>
  <si>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</si>
  <si>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</si>
  <si>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</si>
  <si>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</si>
  <si>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</si>
  <si>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</si>
  <si>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</si>
  <si>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</si>
  <si>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</si>
  <si>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</si>
  <si>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</si>
  <si>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</si>
  <si>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</si>
  <si>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</si>
  <si>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</si>
  <si>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</si>
  <si>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</si>
  <si>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</si>
  <si>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</si>
  <si>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</si>
  <si>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</si>
  <si>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</si>
  <si>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</si>
  <si>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</si>
  <si>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</si>
  <si>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</si>
  <si>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</si>
  <si>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</si>
  <si>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</si>
  <si>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</si>
  <si>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</si>
  <si>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</si>
  <si>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</si>
  <si>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</si>
  <si>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</si>
  <si>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</si>
  <si>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</si>
  <si>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</si>
  <si>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</si>
  <si>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</si>
  <si>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</si>
  <si>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</si>
  <si>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</si>
  <si>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</si>
  <si>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</si>
  <si>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</si>
  <si>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</si>
  <si>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</si>
  <si>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</si>
  <si>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</si>
  <si>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</si>
  <si>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</si>
  <si>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</si>
  <si>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</si>
  <si>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</si>
  <si>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</si>
  <si>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</si>
  <si>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</si>
  <si>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</si>
  <si>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</si>
  <si>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</si>
  <si>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</si>
  <si>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</si>
  <si>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</si>
  <si>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</si>
  <si>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</si>
  <si>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</si>
  <si>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</si>
  <si>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</si>
  <si>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</si>
  <si>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</si>
  <si>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</si>
  <si>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</si>
  <si>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</si>
  <si>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</si>
  <si>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</si>
  <si>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</si>
  <si>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</si>
  <si>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</si>
  <si>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</si>
  <si>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</si>
  <si>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</si>
  <si>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</si>
  <si>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</si>
  <si>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</si>
  <si>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</si>
  <si>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</si>
  <si>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</si>
  <si>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</si>
  <si>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</si>
  <si>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</si>
  <si>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</si>
  <si>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</si>
  <si>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</si>
  <si>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</si>
  <si>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</si>
  <si>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</si>
  <si>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</si>
  <si>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</si>
  <si>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</si>
  <si>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</si>
  <si>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</si>
  <si>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</si>
  <si>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</si>
  <si>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</si>
  <si>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</si>
  <si>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</si>
  <si>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</si>
  <si>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</si>
  <si>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</si>
  <si>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</si>
  <si>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</si>
  <si>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</si>
  <si>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</si>
  <si>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</si>
  <si>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</si>
  <si>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</si>
  <si>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</si>
  <si>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</si>
  <si>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</si>
  <si>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</si>
  <si>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</si>
  <si>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</si>
  <si>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</si>
  <si>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</si>
  <si>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</si>
  <si>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</si>
  <si>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</si>
  <si>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</si>
  <si>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</si>
  <si>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</si>
  <si>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</si>
  <si>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</si>
  <si>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</si>
  <si>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</si>
  <si>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</si>
  <si>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</si>
  <si>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</si>
  <si>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</si>
  <si>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</si>
  <si>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</si>
  <si>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</si>
  <si>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</si>
  <si>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</si>
  <si>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</si>
  <si>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</si>
  <si>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</si>
  <si>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</si>
  <si>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</si>
  <si>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</si>
  <si>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</si>
  <si>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</si>
  <si>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</si>
  <si>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</si>
  <si>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</si>
  <si>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</si>
  <si>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</si>
  <si>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</si>
  <si>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</si>
  <si>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</si>
  <si>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</si>
  <si>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</si>
  <si>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</si>
  <si>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</si>
  <si>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</si>
  <si>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</si>
  <si>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</si>
  <si>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</si>
  <si>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</si>
  <si>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</si>
  <si>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</si>
  <si>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</si>
  <si>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</si>
  <si>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</si>
  <si>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</si>
  <si>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</si>
  <si>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</si>
  <si>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</si>
  <si>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</si>
  <si>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</si>
  <si>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</si>
  <si>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</si>
  <si>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</si>
  <si>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</si>
  <si>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</si>
  <si>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</si>
  <si>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</si>
  <si>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</si>
  <si>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</si>
  <si>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</si>
  <si>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</si>
  <si>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</si>
  <si>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</si>
  <si>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</si>
  <si>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</si>
  <si>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</si>
  <si>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</si>
  <si>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</si>
  <si>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</si>
  <si>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</si>
  <si>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</si>
  <si>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</si>
  <si>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</si>
  <si>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</si>
  <si>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</si>
  <si>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</si>
  <si>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</si>
  <si>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</si>
  <si>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</si>
  <si>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</si>
  <si>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</si>
  <si>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</si>
  <si>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</si>
  <si>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</si>
  <si>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</si>
  <si>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</si>
  <si>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</si>
  <si>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</si>
  <si>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</si>
  <si>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</si>
  <si>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</si>
  <si>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</si>
  <si>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</si>
  <si>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</si>
  <si>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</si>
  <si>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</si>
  <si>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</si>
  <si>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</si>
  <si>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</si>
  <si>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</si>
  <si>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</si>
  <si>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</si>
  <si>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</si>
  <si>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</si>
  <si>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</si>
  <si>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</si>
  <si>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</si>
  <si>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</si>
  <si>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</si>
  <si>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</si>
  <si>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</si>
  <si>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</si>
  <si>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</si>
  <si>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</si>
  <si>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</si>
  <si>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</si>
  <si>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</si>
  <si>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</si>
  <si>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</si>
  <si>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</si>
  <si>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</si>
  <si>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</si>
  <si>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</si>
  <si>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</si>
  <si>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</si>
  <si>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</si>
  <si>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</si>
  <si>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</si>
  <si>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</si>
  <si>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</si>
  <si>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</si>
  <si>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</si>
  <si>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</si>
  <si>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</si>
  <si>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</si>
  <si>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</si>
  <si>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</si>
  <si>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</si>
  <si>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</si>
  <si>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</si>
  <si>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</si>
  <si>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</si>
  <si>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</si>
  <si>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</si>
  <si>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</si>
  <si>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</si>
  <si>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</si>
  <si>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</si>
  <si>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</si>
  <si>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</si>
  <si>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</si>
  <si>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</si>
  <si>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</si>
  <si>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</si>
  <si>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</si>
  <si>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</si>
  <si>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</si>
  <si>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</si>
  <si>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</si>
  <si>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</si>
  <si>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</si>
  <si>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</si>
  <si>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</si>
  <si>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</si>
  <si>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</si>
  <si>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</si>
  <si>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</si>
  <si>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</si>
  <si>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</si>
  <si>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</si>
  <si>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</si>
  <si>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</si>
  <si>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</si>
  <si>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</si>
  <si>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</si>
  <si>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</si>
  <si>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</si>
  <si>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</si>
  <si>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</si>
  <si>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</si>
  <si>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</si>
  <si>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</si>
  <si>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</si>
  <si>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</si>
  <si>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</si>
  <si>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</si>
  <si>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</si>
  <si>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</si>
  <si>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</si>
  <si>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</si>
  <si>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</si>
  <si>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</si>
  <si>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</si>
  <si>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</si>
  <si>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</si>
  <si>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</si>
  <si>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</si>
  <si>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</si>
  <si>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</si>
  <si>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</si>
  <si>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</si>
  <si>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</si>
  <si>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</si>
  <si>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</si>
  <si>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</si>
  <si>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</si>
  <si>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</si>
  <si>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</si>
  <si>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</si>
  <si>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</si>
  <si>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</si>
  <si>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</si>
  <si>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</si>
  <si>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</si>
  <si>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</si>
  <si>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</si>
  <si>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</si>
  <si>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</si>
  <si>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</si>
  <si>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</si>
  <si>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</si>
  <si>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</si>
  <si>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</si>
  <si>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</si>
  <si>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</si>
  <si>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</si>
  <si>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</si>
  <si>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</si>
  <si>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</si>
  <si>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</si>
  <si>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</si>
  <si>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</si>
  <si>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</si>
  <si>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</si>
  <si>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</si>
  <si>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</si>
  <si>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</si>
  <si>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</si>
  <si>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</si>
  <si>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</si>
  <si>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</si>
  <si>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</si>
  <si>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</si>
  <si>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</si>
  <si>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</si>
  <si>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</si>
  <si>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</si>
  <si>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</si>
  <si>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</si>
  <si>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</si>
  <si>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</si>
  <si>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</si>
  <si>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</si>
  <si>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</si>
  <si>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</si>
  <si>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</si>
  <si>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</si>
  <si>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</si>
  <si>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</si>
  <si>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</si>
  <si>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</si>
  <si>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</si>
  <si>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</si>
  <si>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</si>
  <si>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</si>
  <si>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</si>
  <si>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</si>
  <si>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</si>
  <si>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</si>
  <si>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</si>
  <si>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</si>
  <si>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</si>
  <si>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</si>
  <si>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</si>
  <si>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</si>
  <si>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</si>
  <si>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</si>
  <si>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</si>
  <si>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</si>
  <si>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</si>
  <si>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</si>
  <si>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</si>
  <si>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</si>
  <si>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</si>
  <si>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</si>
  <si>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</si>
  <si>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</si>
  <si>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</si>
  <si>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</si>
  <si>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</si>
  <si>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</si>
  <si>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</si>
  <si>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</si>
  <si>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</si>
  <si>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</si>
  <si>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</si>
  <si>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</si>
  <si>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</si>
  <si>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</si>
  <si>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</si>
  <si>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</si>
  <si>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</si>
  <si>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</si>
  <si>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</si>
  <si>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</si>
  <si>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</si>
  <si>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</si>
  <si>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</si>
  <si>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</si>
  <si>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</si>
  <si>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</si>
  <si>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</si>
  <si>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</si>
  <si>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</si>
  <si>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</si>
  <si>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</si>
  <si>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</si>
  <si>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</si>
  <si>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</si>
  <si>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</si>
  <si>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</si>
  <si>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</si>
  <si>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</si>
  <si>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</si>
  <si>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</si>
  <si>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</si>
  <si>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</si>
  <si>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</si>
  <si>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</si>
  <si>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</si>
  <si>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</si>
  <si>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</si>
  <si>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</si>
  <si>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</si>
  <si>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</si>
  <si>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</si>
  <si>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</si>
  <si>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</si>
  <si>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</si>
  <si>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</si>
  <si>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</si>
  <si>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</si>
  <si>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</si>
  <si>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</si>
  <si>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</si>
  <si>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</si>
  <si>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</si>
  <si>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</si>
  <si>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</si>
  <si>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</si>
  <si>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</si>
  <si>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</si>
  <si>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</si>
  <si>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</si>
  <si>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</si>
  <si>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</si>
  <si>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</si>
  <si>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</si>
  <si>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</si>
  <si>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</si>
  <si>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</si>
  <si>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</si>
  <si>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</si>
  <si>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</si>
  <si>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</si>
  <si>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</si>
  <si>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</si>
  <si>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</si>
  <si>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</si>
  <si>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</si>
  <si>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</si>
  <si>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</si>
  <si>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</si>
  <si>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</si>
  <si>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</si>
  <si>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</si>
  <si>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</si>
  <si>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</si>
  <si>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</si>
  <si>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</si>
  <si>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</si>
  <si>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</si>
  <si>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</si>
  <si>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</si>
  <si>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</si>
  <si>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</si>
  <si>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</si>
  <si>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</si>
  <si>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</si>
  <si>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</si>
  <si>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</si>
  <si>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</si>
  <si>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</si>
  <si>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</si>
  <si>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</si>
  <si>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</si>
  <si>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</si>
  <si>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</si>
  <si>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</si>
  <si>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</si>
  <si>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</si>
  <si>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</si>
  <si>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</si>
  <si>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</si>
  <si>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</si>
  <si>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</si>
  <si>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</si>
  <si>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</si>
  <si>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</si>
  <si>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</si>
  <si>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</si>
  <si>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</si>
  <si>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</si>
  <si>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</si>
  <si>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</si>
  <si>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</si>
  <si>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</si>
  <si>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</si>
  <si>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</si>
  <si>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</si>
  <si>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</si>
  <si>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</si>
  <si>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</si>
  <si>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</si>
  <si>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</si>
  <si>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</si>
  <si>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</si>
  <si>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</si>
  <si>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</si>
  <si>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</si>
  <si>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</si>
  <si>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</si>
  <si>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</si>
  <si>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</si>
  <si>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</si>
  <si>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</si>
  <si>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</si>
  <si>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</si>
  <si>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</si>
  <si>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</si>
  <si>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</si>
  <si>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</si>
  <si>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</si>
  <si>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</si>
  <si>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</si>
  <si>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</si>
  <si>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</si>
  <si>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</si>
  <si>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</si>
  <si>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</si>
  <si>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</si>
  <si>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</si>
  <si>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</si>
  <si>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</si>
  <si>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</si>
  <si>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</si>
  <si>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</si>
  <si>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</si>
  <si>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</si>
  <si>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</si>
  <si>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</si>
  <si>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</si>
  <si>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</si>
  <si>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</si>
  <si>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</si>
  <si>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</si>
  <si>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</si>
  <si>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</si>
  <si>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</si>
  <si>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</si>
  <si>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</si>
  <si>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</si>
  <si>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</si>
  <si>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</si>
  <si>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</si>
  <si>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</si>
  <si>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</si>
  <si>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</si>
  <si>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</si>
  <si>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</si>
  <si>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</si>
  <si>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</si>
  <si>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</si>
  <si>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</si>
  <si>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</si>
  <si>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</si>
  <si>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</si>
  <si>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</si>
  <si>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</si>
  <si>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</si>
  <si>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</si>
  <si>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</si>
  <si>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</si>
  <si>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</si>
  <si>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</si>
  <si>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</si>
  <si>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</si>
  <si>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</si>
  <si>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</si>
  <si>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</si>
  <si>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</si>
  <si>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</si>
  <si>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</si>
  <si>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</si>
  <si>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</si>
  <si>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</si>
  <si>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</si>
  <si>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</si>
  <si>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</si>
  <si>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</si>
  <si>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</si>
  <si>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</si>
  <si>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</si>
  <si>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</si>
  <si>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</si>
  <si>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</si>
  <si>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</si>
  <si>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</si>
  <si>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</si>
  <si>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</si>
  <si>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</si>
  <si>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</si>
  <si>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</si>
  <si>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</si>
  <si>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</si>
  <si>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</si>
  <si>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</si>
  <si>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</si>
  <si>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</si>
  <si>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</si>
  <si>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</si>
  <si>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</si>
  <si>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</si>
  <si>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</si>
  <si>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</si>
  <si>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</si>
  <si>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</si>
  <si>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</si>
  <si>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</si>
  <si>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</si>
  <si>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</si>
  <si>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</si>
  <si>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</si>
  <si>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</si>
  <si>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</si>
  <si>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</si>
  <si>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</si>
  <si>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</si>
  <si>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</si>
  <si>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</si>
  <si>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</si>
  <si>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</si>
  <si>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</si>
  <si>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</si>
  <si>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</si>
  <si>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</si>
  <si>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</si>
  <si>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</si>
  <si>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</si>
  <si>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</si>
  <si>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</si>
  <si>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</si>
  <si>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</si>
  <si>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</si>
  <si>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</si>
  <si>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</si>
  <si>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</si>
  <si>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</si>
  <si>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</si>
  <si>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</si>
  <si>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</si>
  <si>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</si>
  <si>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</si>
  <si>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</si>
  <si>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</si>
  <si>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</si>
  <si>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</si>
  <si>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</si>
  <si>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</si>
  <si>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</si>
  <si>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</si>
  <si>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</si>
  <si>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</si>
  <si>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</si>
  <si>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</si>
  <si>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</si>
  <si>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</si>
  <si>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</si>
  <si>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</si>
  <si>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</si>
  <si>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</si>
  <si>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</si>
  <si>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</si>
  <si>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</si>
  <si>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</si>
  <si>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</si>
  <si>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</si>
  <si>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</si>
  <si>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</si>
  <si>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</si>
  <si>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</si>
  <si>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</si>
  <si>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</si>
  <si>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</si>
  <si>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</si>
  <si>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</si>
  <si>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</si>
  <si>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</si>
  <si>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</si>
  <si>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</si>
  <si>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</si>
  <si>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</si>
  <si>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</si>
  <si>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</si>
  <si>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</si>
  <si>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</si>
  <si>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</si>
  <si>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</si>
  <si>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</si>
  <si>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</si>
  <si>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</si>
  <si>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</si>
  <si>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</si>
  <si>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</si>
  <si>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</si>
  <si>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</si>
  <si>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</si>
  <si>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</si>
  <si>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</si>
  <si>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</si>
  <si>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</si>
  <si>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</si>
  <si>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</si>
  <si>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</si>
  <si>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</si>
  <si>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</si>
  <si>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</si>
  <si>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</si>
  <si>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</si>
  <si>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</si>
  <si>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</si>
  <si>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</si>
  <si>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</si>
  <si>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</si>
  <si>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</si>
  <si>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</si>
  <si>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</si>
  <si>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</si>
  <si>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</si>
  <si>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</si>
  <si>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</si>
  <si>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</si>
  <si>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</si>
  <si>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</si>
  <si>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</si>
  <si>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</si>
  <si>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</si>
  <si>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</si>
  <si>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</si>
  <si>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</si>
  <si>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</si>
  <si>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</si>
  <si>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</si>
  <si>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</si>
  <si>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</si>
  <si>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</si>
  <si>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</si>
  <si>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</si>
  <si>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</si>
  <si>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</si>
  <si>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</si>
  <si>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</si>
  <si>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</si>
  <si>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</si>
  <si>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</si>
  <si>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</si>
  <si>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</si>
  <si>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</si>
  <si>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</si>
  <si>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</si>
  <si>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</si>
  <si>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</si>
  <si>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</si>
  <si>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</si>
  <si>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</si>
  <si>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</si>
  <si>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</si>
  <si>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</si>
  <si>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</si>
  <si>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</si>
  <si>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</si>
  <si>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</si>
  <si>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</si>
  <si>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</si>
  <si>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</si>
  <si>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</si>
  <si>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</si>
  <si>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</si>
  <si>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</si>
  <si>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</si>
  <si>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</si>
  <si>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</si>
  <si>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</si>
  <si>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</si>
  <si>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</si>
  <si>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</si>
  <si>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</si>
  <si>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</si>
  <si>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</si>
  <si>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</si>
  <si>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</si>
  <si>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</si>
  <si>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</si>
  <si>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</si>
  <si>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</si>
  <si>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</si>
  <si>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</si>
  <si>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</si>
  <si>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</si>
  <si>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</si>
  <si>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</si>
  <si>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</si>
  <si>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</si>
  <si>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</si>
  <si>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</si>
  <si>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</si>
  <si>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</si>
  <si>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</si>
  <si>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</si>
  <si>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</si>
  <si>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</si>
  <si>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</si>
  <si>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</si>
  <si>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</si>
  <si>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</si>
  <si>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</si>
  <si>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</si>
  <si>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</si>
  <si>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</si>
  <si>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</si>
  <si>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</si>
  <si>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</si>
  <si>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</si>
  <si>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</si>
  <si>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</si>
  <si>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</si>
  <si>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</si>
  <si>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</si>
  <si>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</si>
  <si>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</si>
  <si>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</si>
  <si>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</si>
  <si>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</si>
  <si>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</si>
  <si>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</si>
  <si>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</si>
  <si>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</si>
  <si>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</si>
  <si>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</si>
  <si>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</si>
  <si>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</si>
  <si>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</si>
  <si>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</si>
  <si>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</si>
  <si>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</si>
  <si>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</si>
  <si>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</si>
  <si>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</si>
  <si>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</si>
  <si>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</si>
  <si>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</si>
  <si>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</si>
  <si>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</si>
  <si>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</si>
  <si>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</si>
  <si>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</si>
  <si>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</si>
  <si>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</si>
  <si>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</si>
  <si>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</si>
  <si>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</si>
  <si>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</si>
  <si>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</si>
  <si>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</si>
  <si>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</si>
  <si>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</si>
  <si>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</si>
  <si>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</si>
  <si>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</si>
  <si>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</si>
  <si>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</si>
  <si>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</si>
  <si>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</si>
  <si>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</si>
  <si>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</si>
  <si>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</si>
  <si>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</si>
  <si>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</si>
  <si>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</si>
  <si>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</si>
  <si>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</si>
  <si>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</si>
  <si>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</si>
  <si>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</si>
  <si>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</si>
  <si>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</si>
  <si>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</si>
  <si>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</si>
  <si>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</si>
  <si>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</si>
  <si>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</si>
  <si>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</si>
  <si>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</si>
  <si>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</si>
  <si>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</si>
  <si>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</si>
  <si>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</si>
  <si>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</si>
  <si>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</si>
  <si>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</si>
  <si>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</si>
  <si>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</si>
  <si>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</si>
  <si>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</si>
  <si>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</si>
  <si>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</si>
  <si>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</si>
  <si>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</si>
  <si>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</si>
  <si>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</si>
  <si>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</si>
  <si>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</si>
  <si>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</si>
  <si>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</si>
  <si>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</si>
  <si>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</si>
  <si>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</si>
  <si>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</si>
  <si>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</si>
  <si>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</si>
  <si>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</si>
  <si>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</si>
  <si>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</si>
  <si>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</si>
  <si>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</si>
  <si>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</si>
  <si>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</si>
  <si>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</si>
  <si>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</si>
  <si>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</si>
  <si>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</si>
  <si>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</si>
  <si>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</si>
  <si>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</si>
  <si>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</si>
  <si>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</si>
  <si>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</si>
  <si>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</si>
  <si>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</si>
  <si>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</si>
  <si>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</si>
  <si>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</si>
  <si>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</si>
  <si>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</si>
  <si>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</si>
  <si>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</si>
  <si>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</si>
  <si>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</si>
  <si>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</si>
  <si>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</si>
  <si>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</si>
  <si>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</si>
  <si>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</si>
  <si>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</si>
  <si>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</si>
  <si>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</si>
  <si>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</si>
  <si>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</si>
  <si>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</si>
  <si>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</si>
  <si>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</si>
  <si>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</si>
  <si>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</si>
  <si>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</si>
  <si>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</si>
  <si>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</si>
  <si>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</si>
  <si>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</si>
  <si>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</si>
  <si>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</si>
  <si>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</si>
  <si>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</si>
  <si>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</si>
  <si>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</si>
  <si>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</si>
  <si>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</si>
  <si>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</si>
  <si>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</si>
  <si>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</si>
  <si>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</si>
  <si>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</si>
  <si>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</si>
  <si>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</si>
  <si>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</si>
  <si>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</si>
  <si>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</si>
  <si>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</si>
  <si>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</si>
  <si>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</si>
  <si>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</si>
  <si>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</si>
  <si>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</si>
  <si>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</si>
  <si>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</si>
  <si>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</si>
  <si>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</si>
  <si>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</si>
  <si>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</si>
  <si>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</si>
  <si>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</si>
  <si>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</si>
  <si>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</si>
  <si>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</si>
  <si>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</si>
  <si>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</si>
  <si>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</si>
  <si>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</si>
  <si>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</si>
  <si>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</si>
  <si>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</si>
  <si>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</si>
  <si>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</si>
  <si>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</si>
  <si>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</si>
  <si>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</si>
  <si>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</si>
  <si>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</si>
  <si>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</si>
  <si>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</si>
  <si>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</si>
  <si>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</si>
  <si>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</si>
  <si>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</si>
  <si>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</si>
  <si>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</si>
  <si>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</si>
  <si>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</si>
  <si>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</si>
  <si>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</si>
  <si>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</si>
  <si>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</si>
  <si>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</si>
  <si>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</si>
  <si>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</si>
  <si>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</si>
  <si>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</si>
  <si>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</si>
  <si>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</si>
  <si>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</si>
  <si>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</si>
  <si>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</si>
  <si>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</si>
  <si>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</si>
  <si>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</si>
  <si>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</si>
  <si>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</si>
  <si>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</si>
  <si>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</si>
  <si>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</si>
  <si>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</si>
  <si>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</si>
  <si>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</si>
  <si>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</si>
  <si>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</si>
  <si>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</si>
  <si>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</si>
  <si>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</si>
  <si>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</si>
  <si>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</si>
  <si>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</si>
  <si>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</si>
  <si>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</si>
  <si>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</si>
  <si>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</si>
  <si>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</si>
  <si>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</si>
  <si>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</si>
  <si>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</si>
  <si>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</si>
  <si>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</si>
  <si>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</si>
  <si>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</si>
  <si>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</si>
  <si>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</si>
  <si>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</si>
  <si>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</si>
  <si>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</si>
  <si>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</si>
  <si>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</si>
  <si>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</si>
  <si>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</si>
  <si>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</si>
  <si>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</si>
  <si>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</si>
  <si>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</si>
  <si>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</si>
  <si>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</si>
  <si>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</si>
  <si>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</si>
  <si>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</si>
  <si>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</si>
  <si>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</si>
  <si>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</si>
  <si>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</si>
  <si>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</si>
  <si>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</si>
  <si>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</si>
  <si>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</si>
  <si>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</si>
  <si>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</si>
  <si>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</si>
  <si>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</si>
  <si>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</si>
  <si>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</si>
  <si>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</si>
  <si>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</si>
  <si>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</si>
  <si>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</si>
  <si>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</si>
  <si>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</si>
  <si>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</si>
  <si>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</si>
  <si>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</si>
  <si>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</si>
  <si>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</si>
  <si>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</si>
  <si>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</si>
  <si>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</si>
  <si>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</si>
  <si>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</si>
  <si>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</si>
  <si>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</si>
  <si>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</si>
  <si>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</si>
  <si>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</si>
  <si>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</si>
  <si>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</si>
  <si>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</si>
  <si>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</si>
  <si>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</si>
  <si>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</si>
  <si>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</si>
  <si>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</si>
  <si>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</si>
  <si>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</si>
  <si>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</si>
  <si>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</si>
  <si>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</si>
  <si>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</si>
  <si>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</si>
  <si>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</si>
  <si>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</si>
  <si>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</si>
  <si>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</si>
  <si>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</si>
  <si>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</si>
  <si>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</si>
  <si>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</si>
  <si>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</si>
  <si>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</si>
  <si>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</si>
  <si>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</si>
  <si>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</si>
  <si>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</si>
  <si>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</si>
  <si>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</si>
  <si>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</si>
  <si>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</si>
  <si>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</si>
  <si>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</si>
  <si>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</si>
  <si>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</si>
  <si>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</si>
  <si>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</si>
  <si>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</si>
  <si>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</si>
  <si>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</si>
  <si>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</si>
  <si>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</si>
  <si>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</si>
  <si>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</si>
  <si>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</si>
  <si>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</si>
  <si>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</si>
  <si>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</si>
  <si>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</si>
  <si>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</si>
  <si>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</si>
  <si>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</si>
  <si>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</si>
  <si>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</si>
  <si>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</si>
  <si>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</si>
  <si>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</si>
  <si>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</si>
  <si>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</si>
  <si>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</si>
  <si>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</si>
  <si>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</si>
  <si>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</si>
  <si>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</si>
  <si>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</si>
  <si>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</si>
  <si>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</si>
  <si>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</si>
  <si>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</si>
  <si>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</si>
  <si>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</si>
  <si>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</si>
  <si>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</si>
  <si>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</si>
  <si>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</si>
  <si>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</si>
  <si>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</si>
  <si>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</si>
  <si>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</si>
  <si>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</si>
  <si>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</si>
  <si>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</si>
  <si>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</si>
  <si>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</si>
  <si>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</si>
  <si>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</si>
  <si>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</si>
  <si>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</si>
  <si>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</si>
  <si>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</si>
  <si>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</si>
  <si>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</si>
  <si>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</si>
  <si>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</si>
  <si>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</si>
  <si>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</si>
  <si>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</si>
  <si>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</si>
  <si>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</si>
  <si>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</si>
  <si>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</si>
  <si>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</si>
  <si>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</si>
  <si>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</si>
  <si>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</si>
  <si>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</si>
  <si>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</si>
  <si>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</si>
  <si>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</si>
  <si>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</si>
  <si>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</si>
  <si>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</si>
  <si>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</si>
  <si>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</si>
  <si>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</si>
  <si>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</si>
  <si>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</si>
  <si>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</si>
  <si>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</si>
  <si>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</si>
  <si>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</si>
  <si>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</si>
  <si>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</si>
  <si>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</si>
  <si>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</si>
  <si>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</si>
  <si>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</si>
  <si>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</si>
  <si>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</si>
  <si>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</si>
  <si>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</si>
  <si>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</si>
  <si>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</si>
  <si>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</si>
  <si>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</si>
  <si>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</si>
  <si>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</si>
  <si>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</si>
  <si>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</si>
  <si>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</si>
  <si>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</si>
  <si>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</si>
  <si>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</si>
  <si>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</si>
  <si>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</si>
  <si>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</si>
  <si>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</si>
  <si>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</si>
  <si>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</si>
  <si>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</si>
  <si>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</si>
  <si>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</si>
  <si>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</si>
  <si>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</si>
  <si>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</si>
  <si>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</si>
  <si>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</si>
  <si>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</si>
  <si>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</si>
  <si>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</si>
  <si>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</si>
  <si>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</si>
  <si>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</si>
  <si>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</si>
  <si>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</si>
  <si>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</si>
  <si>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</si>
  <si>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</si>
  <si>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</si>
  <si>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</si>
  <si>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</si>
  <si>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</si>
  <si>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</si>
  <si>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</si>
  <si>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</si>
  <si>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</si>
  <si>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</si>
  <si>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</si>
  <si>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</si>
  <si>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</si>
  <si>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</si>
  <si>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</si>
  <si>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</si>
  <si>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</si>
  <si>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</si>
  <si>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</si>
  <si>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</si>
  <si>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</si>
  <si>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</si>
  <si>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</si>
  <si>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</si>
  <si>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</si>
  <si>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</si>
  <si>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</si>
  <si>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</si>
  <si>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</si>
  <si>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</si>
  <si>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</si>
  <si>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</si>
  <si>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</si>
  <si>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</si>
  <si>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</si>
  <si>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</si>
  <si>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</si>
  <si>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</si>
  <si>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</si>
  <si>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</si>
  <si>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</si>
  <si>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</si>
  <si>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</si>
  <si>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</si>
  <si>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</si>
  <si>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</si>
  <si>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</si>
  <si>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</si>
  <si>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</si>
  <si>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</si>
  <si>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</si>
  <si>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</si>
  <si>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</si>
  <si>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</si>
  <si>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</si>
  <si>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</si>
  <si>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</si>
  <si>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</si>
  <si>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</si>
  <si>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</si>
  <si>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</si>
  <si>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</si>
  <si>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</si>
  <si>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</si>
  <si>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</si>
  <si>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</si>
  <si>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</si>
  <si>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</si>
  <si>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</si>
  <si>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</si>
  <si>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</si>
  <si>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</si>
  <si>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</si>
  <si>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</si>
  <si>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</si>
  <si>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</si>
  <si>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</si>
  <si>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</si>
  <si>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</si>
  <si>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</si>
  <si>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</si>
  <si>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</si>
  <si>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</si>
  <si>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</si>
  <si>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</si>
  <si>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</si>
  <si>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</si>
  <si>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</si>
  <si>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</si>
  <si>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</si>
  <si>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</si>
  <si>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</si>
  <si>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</si>
  <si>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</si>
  <si>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</si>
  <si>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</si>
  <si>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</si>
  <si>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</si>
  <si>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</si>
  <si>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</si>
  <si>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</si>
  <si>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</si>
  <si>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</si>
  <si>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</si>
  <si>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</si>
  <si>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</si>
  <si>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</si>
  <si>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</si>
  <si>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</si>
  <si>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</si>
  <si>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</si>
  <si>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</si>
  <si>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</si>
  <si>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</si>
  <si>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</si>
  <si>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</si>
  <si>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</si>
  <si>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</si>
  <si>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</si>
  <si>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</si>
  <si>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</si>
  <si>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</si>
  <si>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</si>
  <si>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</si>
  <si>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</si>
  <si>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</si>
  <si>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</si>
  <si>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</si>
  <si>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</si>
  <si>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</si>
  <si>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</si>
  <si>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</si>
  <si>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</si>
  <si>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</si>
  <si>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</si>
  <si>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</si>
  <si>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</si>
  <si>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</si>
  <si>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</si>
  <si>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</si>
  <si>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</si>
  <si>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</si>
  <si>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</si>
  <si>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</si>
  <si>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</si>
  <si>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</si>
  <si>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</si>
  <si>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</si>
  <si>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</si>
  <si>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</si>
  <si>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</si>
  <si>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</si>
  <si>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</si>
  <si>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</si>
  <si>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</si>
  <si>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</si>
  <si>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</si>
  <si>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</si>
  <si>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</si>
  <si>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</si>
  <si>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</si>
  <si>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</si>
  <si>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</si>
  <si>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</si>
  <si>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</si>
  <si>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</si>
  <si>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</si>
  <si>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</si>
  <si>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</si>
  <si>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</si>
  <si>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</si>
  <si>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</si>
  <si>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</si>
  <si>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</si>
  <si>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</si>
  <si>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</si>
  <si>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</si>
  <si>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</si>
  <si>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</si>
  <si>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</si>
  <si>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</si>
  <si>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</si>
  <si>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</si>
  <si>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</si>
  <si>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</si>
  <si>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</si>
  <si>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</si>
  <si>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</si>
  <si>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</si>
  <si>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</si>
  <si>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</si>
  <si>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</si>
  <si>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</si>
  <si>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</si>
  <si>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</si>
  <si>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</si>
  <si>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</si>
  <si>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</si>
  <si>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</si>
  <si>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</si>
  <si>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</si>
  <si>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</si>
  <si>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</si>
  <si>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</si>
  <si>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</si>
  <si>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</si>
  <si>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</si>
  <si>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</si>
  <si>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</si>
  <si>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</si>
  <si>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</si>
  <si>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</si>
  <si>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</si>
  <si>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</si>
  <si>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</si>
  <si>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</si>
  <si>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</si>
  <si>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</si>
  <si>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</si>
  <si>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</si>
  <si>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</si>
  <si>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</si>
  <si>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</si>
  <si>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</si>
  <si>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</si>
  <si>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</si>
  <si>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</si>
  <si>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</si>
  <si>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</si>
  <si>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</si>
  <si>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</si>
  <si>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</si>
  <si>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</si>
  <si>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</si>
  <si>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</si>
  <si>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</si>
  <si>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</si>
  <si>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</si>
  <si>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</si>
  <si>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</si>
  <si>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</si>
  <si>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</si>
  <si>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</si>
  <si>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</si>
  <si>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</si>
  <si>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</si>
  <si>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</si>
  <si>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</si>
  <si>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</si>
  <si>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</si>
  <si>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</si>
  <si>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</si>
  <si>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</si>
  <si>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</si>
  <si>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</si>
  <si>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</si>
  <si>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</si>
  <si>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</si>
  <si>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</si>
  <si>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</si>
  <si>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</si>
  <si>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</si>
  <si>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</si>
  <si>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</si>
  <si>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</si>
  <si>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</si>
  <si>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</si>
  <si>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</si>
  <si>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</si>
  <si>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</si>
  <si>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</si>
  <si>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</si>
  <si>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</si>
  <si>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</si>
  <si>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</si>
  <si>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</si>
  <si>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</si>
  <si>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</si>
  <si>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</si>
  <si>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</si>
  <si>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</si>
  <si>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</si>
  <si>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</si>
  <si>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</si>
  <si>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</si>
  <si>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</si>
  <si>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</si>
  <si>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</si>
  <si>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</si>
  <si>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</si>
  <si>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</si>
  <si>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</si>
  <si>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</si>
  <si>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</si>
  <si>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</si>
  <si>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</si>
  <si>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</si>
  <si>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</si>
  <si>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</si>
  <si>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</si>
  <si>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</si>
  <si>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</si>
  <si>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</si>
  <si>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</si>
  <si>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</si>
  <si>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</si>
  <si>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</si>
  <si>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</si>
  <si>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</si>
  <si>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</si>
  <si>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</si>
  <si>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</si>
  <si>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</si>
  <si>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</si>
  <si>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</si>
  <si>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</si>
  <si>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</si>
  <si>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</si>
  <si>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</si>
  <si>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</si>
  <si>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</si>
  <si>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</si>
  <si>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</si>
  <si>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</si>
  <si>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</si>
  <si>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</si>
  <si>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</si>
  <si>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</si>
  <si>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</si>
  <si>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</si>
  <si>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</si>
  <si>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</si>
  <si>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</si>
  <si>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</si>
  <si>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</si>
  <si>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</si>
  <si>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</si>
  <si>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</si>
  <si>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</si>
  <si>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</si>
  <si>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</si>
  <si>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</si>
  <si>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</si>
  <si>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</si>
  <si>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</si>
  <si>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</si>
  <si>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</si>
  <si>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</si>
  <si>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</si>
  <si>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</si>
  <si>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</si>
  <si>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</si>
  <si>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</si>
  <si>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</si>
  <si>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</si>
  <si>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</si>
  <si>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</si>
  <si>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</si>
  <si>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</si>
  <si>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</si>
  <si>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</si>
  <si>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</si>
  <si>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</si>
  <si>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</si>
  <si>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</si>
  <si>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</si>
  <si>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</si>
  <si>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</si>
  <si>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</si>
  <si>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</si>
  <si>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</si>
  <si>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</si>
  <si>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</si>
  <si>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</si>
  <si>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</si>
  <si>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</si>
  <si>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</si>
  <si>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</si>
  <si>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</si>
  <si>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</si>
  <si>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</si>
  <si>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</si>
  <si>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</si>
  <si>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</si>
  <si>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</si>
  <si>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</si>
  <si>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</si>
  <si>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</si>
  <si>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</si>
  <si>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</si>
  <si>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</si>
  <si>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</si>
  <si>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</si>
  <si>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</si>
  <si>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</si>
  <si>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</si>
  <si>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</si>
  <si>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</si>
  <si>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</si>
  <si>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</si>
  <si>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</si>
  <si>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</si>
  <si>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</si>
  <si>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</si>
  <si>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</si>
  <si>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</si>
  <si>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</si>
  <si>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</si>
  <si>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</si>
  <si>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</si>
  <si>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</si>
  <si>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</si>
  <si>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</si>
  <si>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</si>
  <si>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</si>
  <si>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</si>
  <si>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</si>
  <si>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</si>
  <si>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</si>
  <si>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</si>
  <si>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</si>
  <si>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</si>
  <si>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</si>
  <si>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</si>
  <si>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</si>
  <si>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</si>
  <si>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</si>
  <si>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</si>
  <si>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</si>
  <si>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</si>
  <si>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</si>
  <si>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</si>
  <si>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</si>
  <si>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</si>
  <si>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</si>
  <si>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</si>
  <si>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</si>
  <si>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</si>
  <si>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</si>
  <si>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</si>
  <si>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</si>
  <si>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</si>
  <si>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</si>
  <si>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</si>
  <si>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</si>
  <si>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</si>
  <si>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</si>
  <si>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</si>
  <si>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</si>
  <si>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</si>
  <si>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</si>
  <si>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</si>
  <si>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</si>
  <si>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</si>
  <si>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</si>
  <si>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</si>
  <si>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</si>
  <si>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</si>
  <si>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</si>
  <si>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</si>
  <si>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</si>
  <si>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</si>
  <si>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</si>
  <si>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</si>
  <si>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</si>
  <si>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</si>
  <si>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</si>
  <si>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</si>
  <si>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</si>
  <si>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</si>
  <si>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</si>
  <si>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</si>
  <si>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</si>
  <si>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</si>
  <si>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</si>
  <si>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</si>
  <si>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</si>
  <si>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</si>
  <si>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</si>
  <si>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</si>
  <si>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</si>
  <si>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</si>
  <si>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</si>
  <si>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</si>
  <si>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</si>
  <si>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</si>
  <si>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</si>
  <si>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</si>
  <si>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</si>
  <si>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</si>
  <si>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</si>
  <si>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</si>
  <si>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</si>
  <si>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</si>
  <si>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</si>
  <si>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</si>
  <si>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</si>
  <si>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</si>
  <si>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</si>
  <si>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</si>
  <si>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</si>
  <si>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</si>
  <si>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</si>
  <si>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</si>
  <si>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</si>
  <si>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</si>
  <si>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</si>
  <si>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</si>
  <si>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</si>
  <si>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</si>
  <si>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</si>
  <si>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</si>
  <si>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</si>
  <si>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</si>
  <si>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</si>
  <si>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</si>
  <si>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</si>
  <si>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</si>
  <si>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</si>
  <si>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</si>
  <si>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</si>
  <si>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</si>
  <si>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</si>
  <si>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</si>
  <si>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</si>
  <si>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</si>
  <si>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</si>
  <si>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</si>
  <si>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</si>
  <si>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</si>
  <si>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</si>
  <si>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</si>
  <si>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</si>
  <si>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</si>
  <si>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</si>
  <si>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</si>
  <si>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</si>
  <si>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</si>
  <si>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</si>
  <si>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</si>
  <si>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</si>
  <si>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</si>
  <si>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</si>
  <si>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</si>
  <si>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</si>
  <si>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</si>
  <si>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</si>
  <si>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</si>
  <si>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</si>
  <si>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</si>
  <si>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</si>
  <si>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</si>
  <si>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</si>
  <si>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</si>
  <si>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</si>
  <si>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</si>
  <si>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</si>
  <si>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</si>
  <si>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</si>
  <si>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</si>
  <si>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</si>
  <si>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</si>
  <si>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</si>
  <si>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</si>
  <si>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</si>
  <si>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</si>
  <si>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</si>
  <si>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</si>
  <si>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</si>
  <si>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</si>
  <si>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</si>
  <si>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</si>
  <si>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</si>
  <si>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</si>
  <si>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</si>
  <si>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</si>
  <si>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</si>
  <si>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</si>
  <si>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</si>
  <si>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</si>
  <si>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</si>
  <si>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</si>
  <si>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</si>
  <si>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</si>
  <si>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</si>
  <si>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</si>
  <si>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</si>
  <si>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</si>
  <si>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</si>
  <si>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</si>
  <si>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</si>
  <si>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</si>
  <si>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</si>
  <si>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</si>
  <si>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</si>
  <si>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</si>
  <si>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</si>
  <si>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</si>
  <si>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</si>
  <si>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</si>
  <si>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</si>
  <si>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</si>
  <si>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</si>
  <si>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</si>
  <si>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</si>
  <si>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</si>
  <si>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</si>
  <si>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</si>
  <si>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</si>
  <si>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</si>
  <si>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</si>
  <si>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</si>
  <si>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</si>
  <si>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</si>
  <si>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</si>
  <si>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</si>
  <si>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</si>
  <si>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</si>
  <si>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</si>
  <si>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</si>
  <si>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</si>
  <si>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</si>
  <si>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</si>
  <si>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</si>
  <si>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</si>
  <si>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</si>
  <si>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</si>
  <si>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</si>
  <si>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</si>
  <si>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</si>
  <si>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</si>
  <si>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</si>
  <si>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</si>
  <si>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</si>
  <si>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</si>
  <si>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</si>
  <si>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</si>
  <si>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</si>
  <si>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</si>
  <si>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</si>
  <si>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</si>
  <si>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</si>
  <si>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</si>
  <si>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</si>
  <si>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</si>
  <si>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</si>
  <si>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</si>
  <si>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</si>
  <si>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</si>
  <si>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</si>
  <si>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</si>
  <si>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</si>
  <si>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</si>
  <si>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</si>
  <si>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</si>
  <si>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</si>
  <si>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</si>
  <si>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</si>
  <si>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</si>
  <si>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</si>
  <si>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</si>
  <si>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</si>
  <si>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</si>
  <si>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</si>
  <si>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</si>
  <si>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</si>
  <si>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</si>
  <si>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</si>
  <si>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</si>
  <si>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</si>
  <si>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</si>
  <si>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</si>
  <si>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</si>
  <si>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</si>
  <si>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</si>
  <si>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</si>
  <si>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</si>
  <si>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</si>
  <si>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</si>
  <si>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</si>
  <si>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</si>
  <si>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</si>
  <si>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</si>
  <si>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</si>
  <si>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</si>
  <si>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</si>
  <si>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</si>
  <si>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</si>
  <si>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</si>
  <si>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</si>
  <si>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</si>
  <si>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</si>
  <si>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</si>
  <si>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</si>
  <si>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</si>
  <si>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</si>
  <si>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</si>
  <si>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</si>
  <si>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</si>
  <si>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</si>
  <si>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</si>
  <si>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</si>
  <si>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</si>
  <si>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</si>
  <si>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</si>
  <si>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</si>
  <si>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</si>
  <si>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</si>
  <si>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</si>
  <si>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</si>
  <si>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</si>
  <si>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</si>
  <si>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</si>
  <si>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</si>
  <si>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</si>
  <si>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</si>
  <si>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</si>
  <si>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</si>
  <si>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</si>
  <si>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</si>
  <si>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</si>
  <si>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</si>
  <si>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</si>
  <si>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</si>
  <si>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</si>
  <si>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</si>
  <si>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</si>
  <si>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</si>
  <si>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</si>
  <si>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</si>
  <si>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</si>
  <si>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</si>
  <si>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</si>
  <si>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</si>
  <si>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</si>
  <si>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</si>
  <si>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</si>
  <si>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</si>
  <si>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</si>
  <si>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</si>
  <si>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</si>
  <si>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</si>
  <si>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</si>
  <si>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</si>
  <si>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</si>
  <si>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</si>
  <si>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</si>
  <si>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</si>
  <si>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</si>
  <si>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</si>
  <si>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</si>
  <si>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</si>
  <si>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</si>
  <si>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</si>
  <si>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</si>
  <si>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</si>
  <si>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</si>
  <si>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</si>
  <si>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</si>
  <si>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</si>
  <si>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</si>
  <si>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</si>
  <si>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</si>
  <si>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</si>
  <si>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</si>
  <si>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</si>
  <si>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</si>
  <si>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</si>
  <si>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</si>
  <si>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</si>
  <si>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</si>
  <si>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</si>
  <si>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</si>
  <si>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</si>
  <si>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</si>
  <si>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</si>
  <si>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</si>
  <si>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</si>
  <si>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</si>
  <si>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</si>
  <si>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</si>
  <si>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</si>
  <si>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</si>
  <si>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</si>
  <si>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</si>
  <si>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</si>
  <si>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</si>
  <si>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</si>
  <si>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</si>
  <si>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</si>
  <si>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</si>
  <si>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</si>
  <si>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</si>
  <si>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</si>
  <si>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</si>
  <si>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</si>
  <si>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</si>
  <si>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</si>
  <si>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</si>
  <si>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</si>
  <si>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</si>
  <si>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</si>
  <si>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</si>
  <si>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</si>
  <si>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</si>
  <si>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</si>
  <si>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</si>
  <si>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</si>
  <si>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</si>
  <si>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</si>
  <si>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</si>
  <si>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</si>
  <si>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</si>
  <si>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</si>
  <si>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</si>
  <si>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</si>
  <si>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</si>
  <si>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</si>
  <si>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</si>
  <si>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</si>
  <si>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</si>
  <si>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</si>
  <si>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</si>
  <si>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</si>
  <si>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</si>
  <si>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</si>
  <si>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</si>
  <si>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</si>
  <si>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</si>
  <si>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</si>
  <si>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</si>
  <si>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</si>
  <si>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</si>
  <si>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</si>
  <si>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</si>
  <si>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</si>
  <si>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</si>
  <si>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</si>
  <si>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</si>
  <si>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</si>
  <si>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</si>
  <si>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</si>
  <si>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</si>
  <si>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</si>
  <si>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</si>
  <si>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</si>
  <si>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</si>
  <si>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</si>
  <si>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</si>
  <si>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</si>
  <si>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</si>
  <si>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</si>
  <si>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</si>
  <si>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</si>
  <si>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</si>
  <si>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</si>
  <si>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</si>
  <si>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</si>
  <si>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</si>
  <si>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</si>
  <si>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</si>
  <si>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</si>
  <si>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</si>
  <si>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</si>
  <si>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</si>
  <si>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</si>
  <si>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</si>
  <si>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</si>
  <si>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</si>
  <si>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</si>
  <si>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</si>
  <si>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</si>
  <si>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</si>
  <si>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</si>
  <si>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</si>
  <si>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</si>
  <si>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</si>
  <si>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</si>
  <si>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</si>
  <si>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</si>
  <si>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</si>
  <si>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</si>
  <si>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</si>
  <si>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</si>
  <si>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</si>
  <si>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</si>
  <si>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</si>
  <si>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</si>
  <si>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</si>
  <si>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</si>
  <si>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</si>
  <si>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</si>
  <si>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</si>
  <si>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</si>
  <si>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</si>
  <si>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</si>
  <si>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</si>
  <si>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</si>
  <si>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</si>
  <si>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</si>
  <si>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</si>
  <si>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</si>
  <si>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</si>
  <si>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</si>
  <si>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</si>
  <si>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</si>
  <si>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</si>
  <si>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</si>
  <si>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</si>
  <si>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</si>
  <si>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</si>
  <si>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</si>
  <si>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</si>
  <si>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</si>
  <si>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</si>
  <si>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</si>
  <si>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</si>
  <si>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</si>
  <si>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</si>
  <si>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</si>
  <si>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</si>
  <si>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</si>
  <si>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</si>
  <si>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</si>
  <si>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</si>
  <si>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</si>
  <si>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</si>
  <si>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</si>
  <si>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</si>
  <si>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</si>
  <si>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</si>
  <si>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</si>
  <si>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</si>
  <si>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</si>
  <si>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</si>
  <si>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</si>
  <si>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</si>
  <si>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</si>
  <si>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</si>
  <si>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</si>
  <si>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</si>
  <si>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</si>
  <si>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</si>
  <si>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</si>
  <si>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</si>
  <si>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</si>
  <si>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</si>
  <si>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</si>
  <si>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</si>
  <si>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</si>
  <si>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</si>
  <si>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</si>
  <si>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</si>
  <si>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</si>
  <si>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</si>
  <si>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</si>
  <si>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</si>
  <si>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</si>
  <si>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</si>
  <si>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</si>
  <si>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</si>
  <si>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</si>
  <si>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</si>
  <si>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</si>
  <si>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</si>
  <si>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</si>
  <si>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</si>
  <si>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</si>
  <si>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</si>
  <si>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</si>
  <si>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</si>
  <si>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</si>
  <si>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</si>
  <si>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</si>
  <si>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</si>
  <si>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</si>
  <si>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</si>
  <si>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</si>
  <si>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</si>
  <si>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</si>
  <si>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</si>
  <si>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</si>
  <si>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</si>
  <si>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</si>
  <si>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</si>
  <si>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</si>
  <si>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</si>
  <si>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</si>
  <si>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</si>
  <si>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</si>
  <si>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</si>
  <si>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</si>
  <si>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</si>
  <si>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</si>
  <si>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</si>
  <si>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</si>
  <si>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</si>
  <si>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</si>
  <si>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</si>
  <si>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</si>
  <si>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</si>
  <si>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</si>
  <si>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</si>
  <si>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</si>
  <si>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</si>
  <si>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</si>
  <si>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</si>
  <si>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</si>
  <si>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</si>
  <si>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</si>
  <si>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</si>
  <si>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</si>
  <si>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</si>
  <si>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</si>
  <si>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</si>
  <si>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</si>
  <si>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</si>
  <si>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</si>
  <si>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</si>
  <si>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</si>
  <si>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</si>
  <si>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</si>
  <si>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</si>
  <si>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</si>
  <si>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</si>
  <si>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</si>
  <si>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</si>
  <si>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</si>
  <si>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</si>
  <si>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</si>
  <si>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</si>
  <si>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</si>
  <si>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</si>
  <si>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</si>
  <si>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</si>
  <si>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</si>
  <si>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</si>
  <si>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</si>
  <si>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</si>
  <si>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</si>
  <si>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</si>
  <si>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</si>
  <si>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</si>
  <si>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</si>
  <si>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</si>
  <si>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</si>
  <si>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</si>
  <si>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</si>
  <si>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</si>
  <si>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</si>
  <si>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</si>
  <si>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</si>
  <si>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</si>
  <si>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</si>
  <si>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</si>
  <si>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</si>
  <si>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</si>
  <si>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</si>
  <si>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</si>
  <si>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</si>
  <si>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</si>
  <si>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</si>
  <si>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</si>
  <si>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</si>
  <si>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</si>
  <si>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</si>
  <si>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</si>
  <si>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</si>
  <si>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</si>
  <si>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</si>
  <si>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</si>
  <si>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</si>
  <si>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</si>
  <si>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</si>
  <si>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</si>
  <si>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</si>
  <si>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</si>
  <si>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</si>
  <si>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</si>
  <si>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</si>
  <si>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</si>
  <si>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</si>
  <si>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</si>
  <si>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</si>
  <si>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</si>
  <si>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</si>
  <si>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</si>
  <si>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</si>
  <si>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</si>
  <si>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</si>
  <si>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</si>
  <si>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</si>
  <si>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</si>
  <si>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</si>
  <si>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</si>
  <si>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</si>
  <si>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</si>
  <si>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</si>
  <si>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</si>
  <si>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</si>
  <si>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</si>
  <si>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</si>
  <si>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</si>
  <si>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</si>
  <si>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</si>
  <si>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</si>
  <si>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</si>
  <si>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</si>
  <si>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</si>
  <si>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</si>
  <si>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</si>
  <si>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</si>
  <si>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</si>
  <si>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</si>
  <si>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</si>
  <si>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</si>
  <si>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</si>
  <si>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</si>
  <si>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</si>
  <si>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</si>
  <si>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</si>
  <si>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</si>
  <si>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</si>
  <si>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</si>
  <si>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</si>
  <si>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</si>
  <si>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</si>
  <si>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</si>
  <si>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</si>
  <si>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</si>
  <si>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</si>
  <si>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</si>
  <si>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</si>
  <si>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</si>
  <si>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</si>
  <si>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</si>
  <si>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</si>
  <si>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</si>
  <si>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</si>
  <si>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</si>
  <si>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</si>
  <si>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</si>
  <si>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</si>
  <si>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</si>
  <si>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</si>
  <si>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</si>
  <si>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</si>
  <si>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</si>
  <si>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</si>
  <si>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</si>
  <si>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</si>
  <si>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</si>
  <si>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</si>
  <si>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</si>
  <si>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</si>
  <si>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</si>
  <si>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</si>
  <si>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</si>
  <si>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</si>
  <si>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</si>
  <si>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</si>
  <si>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</si>
  <si>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</si>
  <si>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</si>
  <si>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</si>
  <si>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</si>
  <si>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</si>
  <si>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</si>
  <si>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</si>
  <si>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</si>
  <si>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</si>
  <si>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</si>
  <si>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</si>
  <si>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</si>
  <si>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</si>
  <si>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</si>
  <si>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</si>
  <si>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</si>
  <si>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</si>
  <si>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</si>
  <si>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</si>
  <si>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</si>
  <si>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</si>
  <si>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</si>
  <si>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</si>
  <si>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</si>
  <si>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</si>
  <si>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</si>
  <si>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</si>
  <si>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</si>
  <si>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</si>
  <si>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</si>
  <si>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</si>
  <si>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</si>
  <si>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</si>
  <si>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</si>
  <si>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</si>
  <si>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</si>
  <si>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</si>
  <si>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</si>
  <si>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</si>
  <si>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</si>
  <si>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</si>
  <si>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</si>
  <si>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</si>
  <si>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</si>
  <si>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</si>
  <si>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</si>
  <si>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</si>
  <si>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</si>
  <si>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</si>
  <si>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</si>
  <si>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</si>
  <si>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</si>
  <si>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</si>
  <si>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</si>
  <si>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</si>
  <si>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</si>
  <si>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</si>
  <si>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</si>
  <si>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</si>
  <si>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</si>
  <si>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</si>
  <si>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</si>
  <si>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</si>
  <si>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</si>
  <si>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</si>
  <si>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</si>
  <si>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</si>
  <si>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</si>
  <si>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</si>
  <si>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</si>
  <si>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</si>
  <si>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</si>
  <si>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</si>
  <si>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</si>
  <si>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</si>
  <si>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</si>
  <si>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</si>
  <si>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</si>
  <si>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</si>
  <si>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</si>
  <si>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</si>
  <si>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</si>
  <si>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</si>
  <si>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</si>
  <si>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</si>
  <si>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</si>
  <si>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</si>
  <si>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</si>
  <si>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</si>
  <si>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</si>
  <si>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</si>
  <si>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</si>
  <si>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</si>
  <si>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</si>
  <si>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</si>
  <si>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</si>
  <si>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</si>
  <si>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</si>
  <si>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</si>
  <si>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</si>
  <si>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</si>
  <si>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</si>
  <si>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</si>
  <si>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</si>
  <si>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</si>
  <si>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</si>
  <si>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</si>
  <si>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</si>
  <si>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</si>
  <si>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</si>
  <si>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</si>
  <si>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</si>
  <si>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</si>
  <si>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</si>
  <si>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</si>
  <si>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</si>
  <si>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</si>
  <si>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</si>
  <si>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</si>
  <si>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</si>
  <si>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</si>
  <si>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</si>
  <si>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</si>
  <si>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</si>
  <si>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</si>
  <si>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</si>
  <si>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</si>
  <si>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</si>
  <si>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</si>
  <si>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</si>
  <si>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</si>
  <si>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</si>
  <si>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</si>
  <si>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</si>
  <si>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</si>
  <si>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</si>
  <si>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</si>
  <si>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</si>
  <si>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</si>
  <si>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</si>
  <si>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</si>
  <si>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</si>
  <si>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</si>
  <si>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</si>
  <si>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</si>
  <si>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</si>
  <si>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</si>
  <si>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</si>
  <si>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</si>
  <si>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</si>
  <si>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</si>
  <si>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</si>
  <si>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</si>
  <si>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</si>
  <si>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</si>
  <si>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</si>
  <si>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</si>
  <si>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</si>
  <si>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</si>
  <si>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</si>
  <si>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</si>
  <si>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</si>
  <si>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</si>
  <si>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</si>
  <si>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</si>
  <si>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</si>
  <si>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</si>
  <si>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</si>
  <si>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</si>
  <si>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</si>
  <si>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</si>
  <si>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</si>
  <si>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</si>
  <si>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</si>
  <si>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</si>
  <si>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</si>
  <si>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</si>
  <si>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</si>
  <si>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</si>
  <si>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</si>
  <si>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</si>
  <si>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</si>
  <si>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</si>
  <si>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</si>
  <si>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</si>
  <si>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</si>
  <si>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</si>
  <si>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</si>
  <si>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</si>
  <si>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</si>
  <si>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</si>
  <si>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</si>
  <si>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</si>
  <si>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</si>
  <si>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</si>
  <si>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</si>
  <si>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</si>
  <si>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</si>
  <si>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</si>
  <si>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</si>
  <si>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</si>
  <si>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</si>
  <si>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</si>
  <si>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</si>
  <si>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</si>
  <si>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</si>
  <si>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</si>
  <si>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</si>
  <si>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</si>
  <si>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</si>
  <si>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</si>
  <si>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</si>
  <si>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</si>
  <si>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</si>
  <si>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</si>
  <si>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</si>
  <si>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</si>
  <si>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</si>
  <si>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</si>
  <si>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</si>
  <si>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</si>
  <si>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</si>
  <si>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</si>
  <si>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</si>
  <si>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</si>
  <si>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</si>
  <si>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</si>
  <si>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</si>
  <si>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</si>
  <si>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</si>
  <si>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</si>
  <si>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</si>
  <si>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</si>
  <si>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</si>
  <si>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</si>
  <si>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</si>
  <si>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</si>
  <si>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</si>
  <si>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</si>
  <si>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</si>
  <si>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</si>
  <si>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</si>
  <si>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</si>
  <si>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</si>
  <si>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</si>
  <si>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</si>
  <si>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</si>
  <si>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</si>
  <si>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</si>
  <si>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</si>
  <si>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</si>
  <si>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</si>
  <si>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</si>
  <si>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</si>
  <si>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</si>
  <si>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</si>
  <si>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</si>
  <si>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</si>
  <si>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</si>
  <si>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</si>
  <si>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</si>
  <si>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</si>
  <si>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</si>
  <si>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</si>
  <si>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</si>
  <si>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</si>
  <si>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</si>
  <si>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</si>
  <si>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</si>
  <si>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</si>
  <si>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</si>
  <si>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</si>
  <si>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</si>
  <si>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</si>
  <si>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</si>
  <si>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</si>
  <si>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</si>
  <si>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</si>
  <si>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</si>
  <si>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</si>
  <si>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</si>
  <si>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</si>
  <si>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</si>
  <si>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</si>
  <si>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</si>
  <si>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</si>
  <si>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</si>
  <si>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</si>
  <si>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</si>
  <si>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</si>
  <si>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</si>
  <si>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</si>
  <si>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</si>
  <si>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</si>
  <si>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</si>
  <si>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</si>
  <si>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</si>
  <si>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</si>
  <si>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</si>
  <si>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</si>
  <si>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</si>
  <si>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</si>
  <si>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</si>
  <si>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</si>
  <si>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</si>
  <si>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</si>
  <si>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</si>
  <si>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</si>
  <si>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</si>
  <si>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</si>
  <si>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</si>
  <si>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</si>
  <si>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</si>
  <si>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</si>
  <si>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</si>
  <si>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</si>
  <si>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</si>
  <si>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</si>
  <si>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</si>
  <si>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</si>
  <si>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</si>
  <si>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</si>
  <si>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</si>
  <si>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</si>
  <si>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</si>
  <si>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</si>
  <si>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</si>
  <si>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</si>
  <si>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</si>
  <si>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</si>
  <si>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</si>
  <si>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</si>
  <si>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</si>
  <si>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</si>
  <si>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</si>
  <si>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</si>
  <si>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</si>
  <si>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</si>
  <si>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</si>
  <si>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</si>
  <si>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</si>
  <si>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</si>
  <si>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</si>
  <si>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</si>
  <si>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</si>
  <si>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</si>
  <si>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</si>
  <si>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</si>
  <si>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</si>
  <si>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</si>
  <si>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</si>
  <si>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</si>
  <si>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</si>
  <si>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</si>
  <si>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</si>
  <si>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</si>
  <si>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</si>
  <si>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</si>
  <si>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</si>
  <si>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</si>
  <si>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</si>
  <si>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</si>
  <si>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</si>
  <si>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</si>
  <si>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</si>
  <si>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</si>
  <si>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</si>
  <si>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</si>
  <si>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</si>
  <si>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</si>
  <si>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</si>
  <si>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</si>
  <si>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</si>
  <si>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</si>
  <si>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</si>
  <si>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</si>
  <si>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</si>
  <si>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</si>
  <si>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</si>
  <si>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</si>
  <si>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</si>
  <si>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</si>
  <si>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</si>
  <si>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</si>
  <si>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</si>
  <si>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</si>
  <si>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</si>
  <si>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</si>
  <si>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</si>
  <si>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</si>
  <si>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</si>
  <si>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</si>
  <si>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</si>
  <si>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</si>
  <si>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</si>
  <si>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</si>
  <si>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</si>
  <si>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</si>
  <si>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</si>
  <si>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</si>
  <si>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</si>
  <si>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</si>
  <si>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</si>
  <si>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</si>
  <si>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</si>
  <si>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</si>
  <si>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</si>
  <si>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</si>
  <si>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</si>
  <si>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</si>
  <si>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</si>
  <si>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</si>
  <si>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</si>
  <si>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</si>
  <si>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</si>
  <si>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</si>
  <si>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</si>
  <si>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</si>
  <si>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</si>
  <si>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</si>
  <si>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</si>
  <si>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</si>
  <si>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</si>
  <si>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</si>
  <si>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</si>
  <si>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</si>
  <si>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</si>
  <si>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</si>
  <si>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</si>
  <si>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</si>
  <si>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</si>
  <si>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</si>
  <si>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</si>
  <si>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</si>
  <si>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</si>
  <si>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</si>
  <si>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</si>
  <si>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</si>
  <si>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</si>
  <si>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</si>
  <si>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</si>
  <si>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</si>
  <si>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</si>
  <si>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</si>
  <si>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</si>
  <si>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</si>
  <si>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</si>
  <si>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</si>
  <si>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</si>
  <si>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</si>
  <si>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</si>
  <si>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</si>
  <si>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</si>
  <si>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</si>
  <si>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</si>
  <si>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</si>
  <si>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</si>
  <si>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</si>
  <si>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</si>
  <si>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</si>
  <si>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</si>
  <si>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</si>
  <si>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</si>
  <si>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</si>
  <si>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</si>
  <si>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</si>
  <si>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</si>
  <si>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</si>
  <si>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</si>
  <si>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</si>
  <si>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</si>
  <si>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</si>
  <si>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</si>
  <si>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</si>
  <si>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</si>
  <si>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</si>
  <si>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</si>
  <si>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</si>
  <si>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</si>
  <si>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</si>
  <si>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</si>
  <si>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</si>
  <si>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</si>
  <si>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</si>
  <si>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</si>
  <si>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</si>
  <si>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</si>
  <si>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</si>
  <si>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</si>
  <si>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</si>
  <si>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</si>
  <si>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</si>
  <si>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</si>
  <si>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</si>
  <si>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</si>
  <si>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</si>
  <si>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</si>
  <si>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</si>
  <si>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</si>
  <si>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</si>
  <si>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</si>
  <si>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</si>
  <si>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</si>
  <si>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</si>
  <si>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</si>
  <si>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</si>
  <si>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</si>
  <si>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</si>
  <si>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</si>
  <si>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</si>
  <si>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</si>
  <si>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</si>
  <si>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</si>
  <si>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</si>
  <si>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</si>
  <si>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</si>
  <si>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</si>
  <si>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</si>
  <si>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</si>
  <si>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</si>
  <si>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</si>
  <si>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</si>
  <si>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</si>
  <si>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</si>
  <si>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</si>
  <si>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</si>
  <si>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</si>
  <si>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</si>
  <si>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</si>
  <si>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</si>
  <si>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</si>
  <si>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</si>
  <si>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</si>
  <si>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</si>
  <si>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</si>
  <si>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</si>
  <si>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</si>
  <si>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</si>
  <si>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</si>
  <si>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</si>
  <si>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</si>
  <si>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</si>
  <si>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</si>
  <si>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</si>
  <si>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</si>
  <si>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</si>
  <si>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</si>
  <si>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</si>
  <si>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</si>
  <si>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</si>
  <si>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</si>
  <si>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</si>
  <si>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</si>
  <si>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</si>
  <si>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</si>
  <si>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</si>
  <si>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</si>
  <si>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</si>
  <si>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</si>
  <si>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</si>
  <si>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</si>
  <si>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</si>
  <si>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</si>
  <si>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</si>
  <si>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</si>
  <si>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</si>
  <si>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</si>
  <si>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</si>
  <si>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</si>
  <si>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</si>
  <si>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</si>
  <si>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</si>
  <si>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</si>
  <si>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</si>
  <si>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</si>
  <si>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</si>
  <si>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</si>
  <si>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</si>
  <si>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</si>
  <si>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</si>
  <si>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</si>
  <si>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</si>
  <si>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</si>
  <si>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</si>
  <si>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</si>
  <si>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</si>
  <si>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</si>
  <si>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</si>
  <si>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</si>
  <si>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</si>
  <si>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</si>
  <si>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</si>
  <si>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</si>
  <si>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</si>
  <si>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</si>
  <si>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</si>
  <si>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</si>
  <si>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</si>
  <si>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</si>
  <si>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</si>
  <si>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</si>
  <si>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</si>
  <si>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</si>
  <si>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</si>
  <si>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</si>
  <si>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</si>
  <si>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</si>
  <si>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</si>
  <si>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</si>
  <si>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</si>
  <si>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</si>
  <si>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</si>
  <si>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</si>
  <si>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</si>
  <si>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</si>
  <si>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</si>
  <si>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</si>
  <si>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</si>
  <si>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</si>
  <si>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</si>
  <si>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</si>
  <si>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</si>
  <si>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</si>
  <si>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</si>
  <si>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</si>
  <si>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</si>
  <si>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</si>
  <si>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</si>
  <si>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</si>
  <si>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</si>
  <si>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</si>
  <si>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</si>
  <si>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</si>
  <si>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</si>
  <si>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</si>
  <si>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</si>
  <si>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</si>
  <si>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</si>
  <si>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</si>
  <si>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</si>
  <si>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</si>
  <si>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</si>
  <si>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</si>
  <si>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</si>
  <si>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</si>
  <si>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</si>
  <si>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</si>
  <si>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</si>
  <si>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</si>
  <si>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</si>
  <si>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</si>
  <si>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</si>
  <si>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</si>
  <si>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</si>
  <si>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</si>
  <si>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</si>
  <si>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</si>
  <si>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</si>
  <si>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</si>
  <si>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</si>
  <si>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</si>
  <si>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</si>
  <si>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</si>
  <si>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</si>
  <si>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</si>
  <si>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</si>
  <si>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</si>
  <si>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</si>
  <si>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</si>
  <si>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</si>
  <si>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</si>
  <si>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</si>
  <si>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</si>
  <si>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</si>
  <si>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</si>
  <si>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</si>
  <si>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</si>
  <si>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</si>
  <si>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</si>
  <si>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</si>
  <si>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</si>
  <si>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</si>
  <si>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</si>
  <si>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</si>
  <si>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</si>
  <si>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</si>
  <si>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</si>
  <si>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</si>
  <si>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</si>
  <si>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</si>
  <si>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</si>
  <si>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</si>
  <si>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</si>
  <si>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</si>
  <si>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</si>
  <si>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</si>
  <si>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</si>
  <si>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</si>
  <si>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</si>
  <si>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</si>
  <si>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</si>
  <si>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</si>
  <si>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</si>
  <si>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</si>
  <si>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</si>
  <si>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</si>
  <si>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</si>
  <si>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</si>
  <si>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</si>
  <si>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</si>
  <si>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</si>
  <si>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</si>
  <si>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</si>
  <si>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</si>
  <si>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</si>
  <si>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</si>
  <si>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</si>
  <si>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</si>
  <si>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</si>
  <si>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</si>
  <si>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</si>
  <si>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</si>
  <si>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</si>
  <si>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</si>
  <si>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</si>
  <si>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</si>
  <si>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</si>
  <si>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</si>
  <si>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</si>
  <si>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</si>
  <si>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</si>
  <si>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</si>
  <si>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</si>
  <si>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</si>
  <si>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</si>
  <si>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</si>
  <si>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</si>
  <si>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</si>
  <si>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</si>
  <si>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</si>
  <si>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</si>
  <si>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</si>
  <si>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</si>
  <si>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</si>
  <si>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</si>
  <si>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</si>
  <si>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</si>
  <si>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</si>
  <si>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</si>
  <si>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</si>
  <si>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</si>
  <si>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</si>
  <si>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</si>
  <si>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</si>
  <si>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</si>
  <si>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</si>
  <si>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</si>
  <si>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</si>
  <si>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</si>
  <si>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</si>
  <si>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</si>
  <si>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</si>
  <si>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</si>
  <si>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</si>
  <si>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</si>
  <si>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</si>
  <si>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</si>
  <si>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</si>
  <si>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</si>
  <si>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</si>
  <si>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</si>
  <si>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</si>
  <si>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</si>
  <si>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</si>
  <si>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</si>
  <si>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</si>
  <si>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</si>
  <si>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</si>
  <si>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</si>
  <si>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</si>
  <si>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</si>
  <si>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</si>
  <si>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</si>
  <si>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</si>
  <si>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</si>
  <si>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</si>
  <si>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</si>
  <si>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</si>
  <si>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</si>
  <si>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</si>
  <si>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</si>
  <si>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</si>
  <si>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</si>
  <si>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</si>
  <si>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</si>
  <si>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</si>
  <si>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</si>
  <si>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</si>
  <si>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</si>
  <si>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</si>
  <si>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</si>
  <si>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</si>
  <si>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</si>
  <si>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</si>
  <si>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</si>
  <si>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</si>
  <si>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</si>
  <si>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</si>
  <si>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</si>
  <si>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</si>
  <si>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</si>
  <si>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</si>
  <si>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</si>
  <si>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</si>
  <si>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</si>
  <si>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</si>
  <si>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</si>
  <si>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</si>
  <si>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</si>
  <si>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</si>
  <si>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</si>
  <si>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</si>
  <si>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</si>
  <si>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</si>
  <si>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</si>
  <si>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</si>
  <si>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</si>
  <si>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</si>
  <si>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</si>
  <si>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</si>
  <si>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</si>
  <si>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</si>
  <si>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</si>
  <si>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</si>
  <si>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</si>
  <si>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</si>
  <si>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</si>
  <si>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</si>
  <si>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</si>
  <si>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</si>
  <si>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</si>
  <si>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</si>
  <si>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</si>
  <si>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</si>
  <si>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</si>
  <si>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</si>
  <si>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</si>
  <si>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</si>
  <si>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</si>
  <si>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</si>
  <si>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</si>
  <si>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</si>
  <si>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</si>
  <si>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</si>
  <si>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</si>
  <si>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</si>
  <si>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</si>
  <si>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</si>
  <si>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</si>
  <si>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</si>
  <si>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</si>
  <si>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</si>
  <si>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</si>
  <si>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</si>
  <si>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</si>
  <si>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</si>
  <si>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</si>
  <si>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</si>
  <si>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</si>
  <si>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</si>
  <si>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</si>
  <si>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</si>
  <si>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</si>
  <si>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</si>
  <si>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</si>
  <si>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</si>
  <si>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</si>
  <si>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</si>
  <si>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</si>
  <si>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</si>
  <si>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</si>
  <si>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</si>
  <si>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</si>
  <si>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</si>
  <si>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</si>
  <si>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</si>
  <si>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</si>
  <si>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</si>
  <si>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</si>
  <si>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</si>
  <si>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</si>
  <si>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</si>
  <si>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</si>
  <si>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</si>
  <si>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</si>
  <si>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</si>
  <si>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</si>
  <si>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</si>
  <si>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</si>
  <si>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</si>
  <si>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</si>
  <si>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</si>
  <si>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</si>
  <si>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</si>
  <si>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</si>
  <si>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</si>
  <si>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</si>
  <si>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</si>
  <si>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</si>
  <si>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</si>
  <si>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</si>
  <si>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</si>
  <si>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</si>
  <si>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</si>
  <si>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</si>
  <si>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</si>
  <si>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</si>
  <si>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</si>
  <si>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</si>
  <si>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</si>
  <si>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</si>
  <si>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</si>
  <si>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</si>
  <si>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</si>
  <si>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</si>
  <si>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</si>
  <si>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</si>
  <si>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</si>
  <si>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</si>
  <si>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</si>
  <si>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</si>
  <si>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</si>
  <si>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</si>
  <si>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</si>
  <si>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</si>
  <si>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</si>
  <si>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</si>
  <si>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</si>
  <si>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</si>
  <si>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</si>
  <si>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</si>
  <si>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</si>
  <si>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</si>
  <si>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</si>
  <si>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</si>
  <si>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</si>
  <si>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</si>
  <si>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</si>
  <si>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</si>
  <si>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</si>
  <si>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</si>
  <si>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</si>
  <si>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</si>
  <si>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</si>
  <si>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</si>
  <si>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</si>
  <si>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</si>
  <si>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</si>
  <si>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</si>
  <si>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</si>
  <si>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</si>
  <si>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</si>
  <si>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</si>
  <si>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</si>
  <si>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</si>
  <si>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</si>
  <si>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</si>
  <si>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</si>
  <si>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</si>
  <si>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</si>
  <si>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</si>
  <si>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</si>
  <si>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</si>
  <si>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</si>
  <si>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</si>
  <si>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</si>
  <si>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</si>
  <si>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</si>
  <si>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</si>
  <si>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</si>
  <si>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</si>
  <si>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</si>
  <si>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</si>
  <si>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</si>
  <si>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</si>
  <si>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</si>
  <si>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</si>
  <si>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</si>
  <si>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</si>
  <si>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</si>
  <si>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</si>
  <si>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</si>
  <si>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</si>
  <si>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</si>
  <si>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</si>
  <si>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</si>
  <si>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</si>
  <si>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</si>
  <si>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</si>
  <si>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</si>
  <si>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</si>
  <si>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</si>
  <si>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</si>
  <si>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</si>
  <si>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</si>
  <si>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</si>
  <si>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</si>
  <si>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</si>
  <si>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</si>
  <si>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</si>
  <si>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</si>
  <si>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</si>
  <si>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</si>
  <si>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</si>
  <si>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</si>
  <si>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</si>
  <si>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</si>
  <si>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</si>
  <si>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</si>
  <si>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</si>
  <si>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</si>
  <si>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</si>
  <si>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</si>
  <si>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</si>
  <si>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</si>
  <si>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</si>
  <si>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</si>
  <si>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</si>
  <si>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</si>
  <si>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</si>
  <si>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</si>
  <si>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</si>
  <si>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</si>
  <si>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</si>
  <si>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</si>
  <si>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</si>
  <si>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</si>
  <si>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</si>
  <si>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</si>
  <si>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</si>
  <si>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</si>
  <si>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</si>
  <si>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</si>
  <si>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</si>
  <si>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</si>
  <si>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</si>
  <si>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</si>
  <si>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</si>
  <si>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</si>
  <si>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</si>
  <si>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</si>
  <si>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</si>
  <si>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</si>
  <si>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</si>
  <si>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</si>
  <si>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</si>
  <si>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</si>
  <si>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</si>
  <si>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</si>
  <si>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</si>
  <si>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</si>
  <si>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</si>
  <si>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</si>
  <si>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</si>
  <si>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</si>
  <si>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</si>
  <si>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</si>
  <si>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</si>
  <si>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</si>
  <si>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</si>
  <si>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</si>
  <si>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</si>
  <si>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</si>
  <si>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</si>
  <si>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</si>
  <si>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</si>
  <si>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</si>
  <si>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</si>
  <si>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</si>
  <si>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</si>
  <si>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</si>
  <si>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</si>
  <si>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</si>
  <si>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</si>
  <si>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</si>
  <si>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</si>
  <si>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</si>
  <si>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</si>
  <si>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</si>
  <si>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</si>
  <si>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</si>
  <si>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</si>
  <si>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</si>
  <si>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</si>
  <si>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</si>
  <si>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</si>
  <si>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</si>
  <si>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</si>
  <si>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</si>
  <si>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</si>
  <si>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</si>
  <si>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</si>
  <si>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</si>
  <si>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</si>
  <si>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</si>
  <si>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</si>
  <si>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</si>
  <si>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</si>
  <si>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</si>
  <si>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</si>
  <si>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</si>
  <si>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</si>
  <si>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</si>
  <si>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</si>
  <si>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</si>
  <si>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</si>
  <si>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</si>
  <si>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</si>
  <si>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</si>
  <si>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</si>
  <si>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</si>
  <si>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</si>
  <si>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</si>
  <si>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</si>
  <si>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</si>
  <si>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</si>
  <si>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</si>
  <si>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</si>
  <si>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</si>
  <si>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</si>
  <si>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</si>
  <si>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</si>
  <si>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</si>
  <si>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</si>
  <si>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</si>
  <si>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</si>
  <si>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</si>
  <si>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</si>
  <si>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</si>
  <si>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</si>
  <si>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</si>
  <si>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</si>
  <si>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</si>
  <si>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</si>
  <si>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</si>
  <si>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</si>
  <si>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</si>
  <si>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</si>
  <si>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</si>
  <si>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</si>
  <si>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</si>
  <si>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</si>
  <si>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</si>
  <si>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</si>
  <si>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</si>
  <si>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</si>
  <si>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</si>
  <si>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</si>
  <si>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</si>
  <si>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</si>
  <si>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</si>
  <si>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</si>
  <si>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</si>
  <si>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</si>
  <si>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</si>
  <si>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</si>
  <si>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</si>
  <si>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</si>
  <si>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</si>
  <si>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</si>
  <si>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</si>
  <si>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</si>
  <si>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</si>
  <si>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</si>
  <si>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</si>
  <si>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</si>
  <si>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</si>
  <si>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</si>
  <si>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</si>
  <si>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</si>
  <si>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</si>
  <si>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</si>
  <si>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</si>
  <si>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</si>
  <si>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</si>
  <si>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</si>
  <si>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</si>
  <si>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</si>
  <si>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</si>
  <si>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</si>
  <si>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</si>
  <si>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</si>
  <si>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</si>
  <si>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</si>
  <si>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</si>
  <si>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</si>
  <si>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</si>
  <si>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</si>
  <si>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</si>
  <si>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</si>
  <si>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</si>
  <si>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</si>
  <si>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</si>
  <si>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</si>
  <si>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</si>
  <si>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</si>
  <si>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</si>
  <si>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</si>
  <si>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</si>
  <si>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</si>
  <si>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</si>
  <si>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</si>
  <si>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</si>
  <si>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</si>
  <si>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</si>
  <si>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</si>
  <si>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</si>
  <si>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</si>
  <si>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</si>
  <si>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</si>
  <si>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</si>
  <si>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</si>
  <si>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</si>
  <si>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</si>
  <si>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</si>
  <si>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</si>
  <si>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</si>
  <si>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</si>
  <si>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</si>
  <si>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</si>
  <si>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</si>
  <si>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</si>
  <si>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</si>
  <si>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</si>
  <si>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</si>
  <si>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</si>
  <si>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</si>
  <si>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</si>
  <si>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</si>
  <si>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</si>
  <si>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</si>
  <si>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</si>
  <si>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</si>
  <si>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</si>
  <si>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</si>
  <si>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</si>
  <si>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</si>
  <si>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</si>
  <si>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</si>
  <si>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</si>
  <si>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</si>
  <si>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</si>
  <si>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</si>
  <si>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</si>
  <si>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</si>
  <si>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</si>
  <si>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</si>
  <si>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</si>
  <si>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</si>
  <si>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</si>
  <si>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</si>
  <si>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</si>
  <si>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</si>
  <si>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</si>
  <si>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</si>
  <si>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</si>
  <si>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</si>
  <si>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</si>
  <si>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</si>
  <si>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</si>
  <si>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</si>
  <si>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</si>
  <si>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</si>
  <si>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</si>
  <si>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</si>
  <si>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</si>
  <si>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</si>
  <si>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</si>
  <si>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</si>
  <si>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</si>
  <si>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</si>
  <si>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</si>
  <si>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</si>
  <si>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</si>
  <si>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</si>
  <si>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</si>
  <si>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</si>
  <si>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</si>
  <si>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</si>
  <si>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</si>
  <si>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</si>
  <si>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</si>
  <si>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</si>
  <si>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</si>
  <si>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</si>
  <si>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</si>
  <si>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</si>
  <si>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</si>
  <si>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</si>
  <si>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</si>
  <si>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</si>
  <si>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</si>
  <si>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</si>
  <si>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</si>
  <si>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</si>
  <si>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</si>
  <si>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</si>
  <si>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</si>
  <si>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</si>
  <si>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</si>
  <si>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</si>
  <si>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</si>
  <si>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</si>
  <si>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</si>
  <si>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</si>
  <si>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</si>
  <si>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</si>
  <si>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</si>
  <si>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</si>
  <si>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</si>
  <si>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</si>
  <si>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</si>
  <si>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</si>
  <si>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</si>
  <si>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</si>
  <si>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</si>
  <si>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</si>
  <si>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</si>
  <si>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</si>
  <si>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</si>
  <si>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</si>
  <si>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</si>
  <si>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</si>
  <si>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</si>
  <si>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</si>
  <si>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</si>
  <si>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</si>
  <si>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</si>
  <si>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</si>
  <si>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</si>
  <si>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</si>
  <si>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</si>
  <si>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</si>
  <si>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</si>
  <si>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</si>
  <si>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</si>
  <si>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</si>
  <si>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</si>
  <si>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</si>
  <si>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</si>
  <si>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</si>
  <si>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</si>
  <si>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</si>
  <si>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</si>
  <si>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</si>
  <si>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</si>
  <si>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</si>
  <si>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</si>
  <si>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</si>
  <si>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</si>
  <si>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</si>
  <si>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</si>
  <si>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</si>
  <si>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</si>
  <si>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</si>
  <si>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</si>
  <si>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</si>
  <si>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</si>
  <si>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</si>
  <si>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</si>
  <si>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</si>
  <si>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</si>
  <si>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</si>
  <si>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</si>
  <si>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</si>
  <si>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</si>
  <si>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</si>
  <si>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</si>
  <si>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</si>
  <si>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</si>
  <si>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</si>
  <si>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</si>
  <si>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</si>
  <si>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</si>
  <si>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</si>
  <si>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</si>
  <si>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</si>
  <si>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</si>
  <si>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</si>
  <si>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</si>
  <si>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</si>
  <si>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</si>
  <si>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</si>
  <si>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</si>
  <si>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</si>
  <si>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</si>
  <si>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</si>
  <si>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</si>
  <si>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</si>
  <si>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</si>
  <si>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</si>
  <si>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</si>
  <si>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</si>
  <si>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</si>
  <si>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</si>
  <si>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</si>
  <si>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</si>
  <si>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</si>
  <si>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</si>
  <si>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</si>
  <si>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</si>
  <si>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</si>
  <si>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</si>
  <si>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</si>
  <si>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</si>
  <si>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</si>
  <si>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</si>
  <si>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</si>
  <si>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</si>
  <si>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</si>
  <si>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</si>
  <si>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</si>
  <si>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</si>
  <si>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</si>
  <si>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</si>
  <si>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</si>
  <si>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</si>
  <si>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</si>
  <si>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</si>
  <si>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</si>
  <si>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</si>
  <si>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</si>
  <si>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</si>
  <si>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</si>
  <si>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</si>
  <si>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</si>
  <si>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</si>
  <si>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</si>
  <si>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</si>
  <si>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</si>
  <si>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</si>
  <si>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</si>
  <si>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</si>
  <si>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</si>
  <si>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</si>
  <si>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</si>
  <si>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</si>
  <si>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</si>
  <si>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</si>
  <si>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</si>
  <si>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</si>
  <si>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</si>
  <si>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</si>
  <si>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</si>
  <si>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</si>
  <si>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</si>
  <si>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</si>
  <si>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</si>
  <si>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</si>
  <si>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</si>
  <si>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</si>
  <si>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</si>
  <si>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</si>
  <si>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</si>
  <si>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</si>
  <si>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</si>
  <si>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</si>
  <si>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</si>
  <si>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</si>
  <si>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</si>
  <si>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</si>
  <si>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</si>
  <si>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</si>
  <si>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</si>
  <si>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</si>
  <si>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</si>
  <si>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</si>
  <si>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</si>
  <si>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</si>
  <si>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</si>
  <si>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</si>
  <si>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</si>
  <si>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</si>
  <si>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</si>
  <si>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</si>
  <si>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</si>
  <si>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</si>
  <si>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</si>
  <si>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</si>
  <si>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</si>
  <si>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</si>
  <si>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</si>
  <si>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</si>
  <si>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</si>
  <si>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</si>
  <si>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</si>
  <si>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</si>
  <si>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</si>
  <si>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</si>
  <si>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</si>
  <si>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</si>
  <si>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</si>
  <si>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</si>
  <si>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</si>
  <si>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</si>
  <si>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</si>
  <si>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</si>
  <si>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</si>
  <si>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</si>
  <si>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</si>
  <si>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</si>
  <si>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</si>
  <si>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</si>
  <si>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</si>
  <si>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</si>
  <si>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</si>
  <si>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</si>
  <si>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</si>
  <si>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</si>
  <si>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</si>
  <si>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</si>
  <si>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</si>
  <si>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</si>
  <si>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</si>
  <si>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</si>
  <si>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</si>
  <si>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</si>
  <si>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</si>
  <si>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</si>
  <si>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</si>
  <si>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</si>
  <si>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</si>
  <si>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</si>
  <si>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</si>
  <si>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</si>
  <si>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</si>
  <si>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</si>
  <si>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</si>
  <si>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</si>
  <si>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</si>
  <si>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</si>
  <si>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</si>
  <si>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</si>
  <si>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</si>
  <si>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</si>
  <si>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</si>
  <si>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</si>
  <si>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</si>
  <si>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</si>
  <si>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</si>
  <si>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</si>
  <si>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</si>
  <si>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</si>
  <si>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</si>
  <si>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</si>
  <si>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</si>
  <si>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</si>
  <si>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</si>
  <si>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</si>
  <si>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</si>
  <si>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</si>
  <si>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</si>
  <si>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</si>
  <si>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</si>
  <si>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</si>
  <si>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</si>
  <si>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</si>
  <si>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</si>
  <si>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</si>
  <si>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</si>
  <si>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</si>
  <si>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</si>
  <si>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</si>
  <si>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</si>
  <si>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</si>
  <si>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</si>
  <si>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</si>
  <si>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</si>
  <si>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</si>
  <si>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</si>
  <si>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</si>
  <si>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</si>
  <si>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</si>
  <si>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</si>
  <si>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</si>
  <si>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</si>
  <si>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</si>
  <si>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</si>
  <si>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</si>
  <si>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</si>
  <si>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</si>
  <si>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</si>
  <si>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</si>
  <si>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</si>
  <si>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</si>
  <si>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</si>
  <si>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</si>
  <si>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</si>
  <si>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</si>
  <si>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</si>
  <si>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</si>
  <si>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</si>
  <si>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</si>
  <si>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</si>
  <si>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</si>
  <si>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</si>
  <si>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</si>
  <si>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</si>
  <si>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</si>
  <si>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</si>
  <si>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</si>
  <si>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</si>
  <si>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</si>
  <si>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</si>
  <si>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</si>
  <si>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</si>
  <si>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</si>
  <si>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</si>
  <si>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</si>
  <si>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</si>
  <si>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</si>
  <si>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</si>
  <si>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</si>
  <si>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</si>
  <si>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</si>
  <si>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</si>
  <si>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</si>
  <si>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</si>
  <si>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</si>
  <si>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</si>
  <si>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</si>
  <si>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</si>
  <si>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</si>
  <si>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</si>
  <si>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</si>
  <si>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</si>
  <si>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</si>
  <si>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</si>
  <si>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</si>
  <si>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</si>
  <si>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</si>
  <si>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</si>
  <si>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</si>
  <si>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</si>
  <si>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</si>
  <si>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</si>
  <si>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</si>
  <si>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</si>
  <si>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</si>
  <si>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</si>
  <si>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</si>
  <si>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</si>
  <si>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</si>
  <si>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</si>
  <si>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</si>
  <si>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</si>
  <si>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</si>
  <si>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</si>
  <si>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</si>
  <si>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</si>
  <si>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</si>
  <si>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</si>
  <si>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</si>
  <si>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</si>
  <si>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</si>
  <si>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</si>
  <si>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</si>
  <si>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</si>
  <si>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</si>
  <si>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</si>
  <si>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</si>
  <si>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</si>
  <si>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</si>
  <si>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</si>
  <si>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</si>
  <si>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</si>
  <si>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</si>
  <si>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</si>
  <si>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</si>
  <si>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</si>
  <si>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</si>
  <si>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</si>
  <si>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</si>
  <si>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</si>
  <si>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</si>
  <si>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</si>
  <si>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</si>
  <si>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</si>
  <si>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</si>
  <si>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</si>
  <si>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</si>
  <si>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</si>
  <si>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</si>
  <si>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</si>
  <si>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</si>
  <si>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</si>
  <si>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</si>
  <si>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</si>
  <si>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</si>
  <si>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</si>
  <si>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</si>
  <si>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</si>
  <si>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</si>
  <si>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</si>
  <si>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</si>
  <si>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</si>
  <si>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</si>
  <si>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</si>
  <si>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</si>
  <si>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</si>
  <si>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</si>
  <si>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</si>
  <si>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</si>
  <si>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</si>
  <si>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</si>
  <si>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</si>
  <si>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</si>
  <si>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</si>
  <si>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</si>
  <si>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</si>
  <si>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</si>
  <si>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</si>
  <si>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</si>
  <si>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</si>
  <si>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</si>
  <si>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</si>
  <si>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</si>
  <si>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</si>
  <si>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</si>
  <si>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</si>
  <si>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</si>
  <si>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</si>
  <si>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</si>
  <si>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</si>
  <si>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</si>
  <si>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</si>
  <si>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</si>
  <si>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</si>
  <si>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</si>
  <si>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</si>
  <si>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</si>
  <si>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</si>
  <si>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</si>
  <si>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</si>
  <si>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</si>
  <si>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</si>
  <si>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</si>
  <si>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</si>
  <si>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</si>
  <si>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</si>
  <si>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</si>
  <si>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</si>
  <si>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</si>
  <si>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</si>
  <si>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</si>
  <si>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</si>
  <si>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</si>
  <si>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</si>
  <si>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</si>
  <si>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</si>
  <si>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</si>
  <si>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</si>
  <si>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</si>
  <si>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</si>
  <si>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</si>
  <si>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</si>
  <si>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</si>
  <si>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</si>
  <si>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</si>
  <si>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</si>
  <si>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</si>
  <si>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</si>
  <si>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</si>
  <si>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</si>
  <si>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</si>
  <si>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</si>
  <si>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</si>
  <si>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</si>
  <si>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</si>
  <si>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</si>
  <si>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</si>
  <si>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</si>
  <si>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</si>
  <si>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</si>
  <si>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</si>
  <si>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</si>
  <si>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</si>
  <si>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</si>
  <si>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</si>
  <si>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</si>
  <si>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</si>
  <si>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</si>
  <si>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</si>
  <si>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</si>
  <si>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</si>
  <si>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</si>
  <si>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</si>
  <si>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</si>
  <si>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</si>
  <si>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</si>
  <si>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</si>
  <si>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</si>
  <si>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</si>
  <si>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</si>
  <si>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</si>
  <si>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</si>
  <si>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</si>
  <si>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</si>
  <si>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</si>
  <si>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</si>
  <si>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</si>
  <si>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</si>
  <si>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</si>
  <si>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</si>
  <si>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</si>
  <si>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</si>
  <si>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</si>
  <si>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</si>
  <si>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</si>
  <si>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</si>
  <si>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</si>
  <si>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</si>
  <si>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</si>
  <si>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</si>
  <si>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</si>
  <si>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</si>
  <si>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</si>
  <si>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</si>
  <si>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</si>
  <si>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</si>
  <si>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</si>
  <si>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</si>
  <si>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</si>
  <si>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</si>
  <si>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</si>
  <si>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</si>
  <si>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</si>
  <si>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</si>
  <si>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</si>
  <si>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</si>
  <si>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</si>
  <si>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</si>
  <si>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</si>
  <si>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</si>
  <si>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</si>
  <si>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</si>
  <si>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</si>
  <si>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</si>
  <si>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</si>
  <si>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</si>
  <si>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</si>
  <si>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</si>
  <si>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</si>
  <si>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</si>
  <si>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</si>
  <si>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</si>
  <si>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</si>
  <si>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</si>
  <si>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</si>
  <si>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</si>
  <si>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</si>
  <si>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</si>
  <si>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</si>
  <si>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</si>
  <si>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</si>
  <si>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</si>
  <si>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</si>
  <si>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</si>
  <si>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</si>
  <si>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</si>
  <si>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</si>
  <si>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</si>
  <si>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</si>
  <si>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</si>
  <si>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</si>
  <si>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</si>
  <si>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</si>
  <si>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</si>
  <si>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</si>
  <si>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</si>
  <si>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</si>
  <si>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</si>
  <si>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</si>
  <si>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</si>
  <si>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</si>
  <si>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</si>
  <si>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</si>
  <si>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</si>
  <si>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</si>
  <si>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</si>
  <si>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</si>
  <si>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</si>
  <si>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</si>
  <si>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</si>
  <si>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</si>
  <si>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</si>
  <si>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</si>
  <si>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</si>
  <si>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</si>
  <si>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</si>
  <si>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</si>
  <si>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</si>
  <si>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</si>
  <si>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</si>
  <si>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</si>
  <si>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</si>
  <si>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</si>
  <si>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</si>
  <si>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</si>
  <si>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</si>
  <si>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</si>
  <si>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</si>
  <si>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</si>
  <si>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</si>
  <si>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</si>
  <si>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</si>
  <si>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</si>
  <si>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</si>
  <si>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</si>
  <si>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</si>
  <si>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</si>
  <si>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</si>
  <si>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</si>
  <si>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</si>
  <si>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</si>
  <si>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</si>
  <si>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</si>
  <si>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</si>
  <si>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</si>
  <si>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</si>
  <si>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</si>
  <si>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</si>
  <si>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</si>
  <si>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</si>
  <si>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</si>
  <si>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</si>
  <si>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</si>
  <si>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</si>
  <si>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</si>
  <si>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</si>
  <si>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</si>
  <si>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</si>
  <si>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</si>
  <si>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</si>
  <si>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</si>
  <si>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</si>
  <si>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</si>
  <si>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</si>
  <si>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</si>
  <si>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</si>
  <si>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</si>
  <si>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</si>
  <si>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</si>
  <si>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</si>
  <si>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</si>
  <si>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</si>
  <si>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</si>
  <si>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</si>
  <si>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</si>
  <si>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</si>
  <si>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</si>
  <si>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</si>
  <si>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</si>
  <si>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</si>
  <si>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</si>
  <si>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</si>
  <si>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</si>
  <si>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</si>
  <si>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</si>
  <si>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</si>
  <si>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</si>
  <si>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</si>
  <si>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</si>
  <si>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</si>
  <si>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</si>
  <si>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</si>
  <si>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</si>
  <si>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</si>
  <si>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</si>
  <si>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</si>
  <si>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</si>
  <si>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</si>
  <si>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</si>
  <si>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</si>
  <si>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</si>
  <si>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</si>
  <si>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</si>
  <si>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</si>
  <si>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</si>
  <si>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</si>
  <si>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</si>
  <si>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</si>
  <si>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</si>
  <si>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</si>
  <si>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</si>
  <si>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</si>
  <si>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</si>
  <si>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</si>
  <si>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</si>
  <si>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</si>
  <si>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</si>
  <si>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</si>
  <si>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</si>
  <si>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</si>
  <si>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</si>
  <si>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</si>
  <si>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</si>
  <si>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</si>
  <si>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</si>
  <si>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</si>
  <si>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</si>
  <si>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</si>
  <si>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</si>
  <si>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</si>
  <si>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</si>
  <si>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</si>
  <si>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</si>
  <si>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</si>
  <si>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</si>
  <si>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</si>
  <si>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</si>
  <si>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</si>
  <si>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</si>
  <si>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</si>
  <si>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</si>
  <si>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</si>
  <si>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</si>
  <si>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</si>
  <si>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</si>
  <si>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</si>
  <si>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</si>
  <si>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</si>
  <si>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</si>
  <si>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</si>
  <si>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</si>
  <si>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</si>
  <si>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</si>
  <si>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</si>
  <si>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</si>
  <si>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</si>
  <si>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</si>
  <si>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</si>
  <si>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</si>
  <si>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</si>
  <si>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</si>
  <si>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</si>
  <si>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</si>
  <si>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</si>
  <si>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</si>
  <si>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</si>
  <si>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</si>
  <si>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</si>
  <si>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</si>
  <si>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</si>
  <si>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</si>
  <si>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</si>
  <si>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</si>
  <si>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</si>
  <si>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</si>
  <si>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</si>
  <si>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</si>
  <si>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</si>
  <si>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</si>
  <si>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</si>
  <si>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</si>
  <si>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</si>
  <si>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</si>
  <si>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</si>
  <si>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</si>
  <si>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</si>
  <si>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</si>
  <si>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</si>
  <si>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</si>
  <si>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</si>
  <si>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</si>
  <si>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</si>
  <si>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</si>
  <si>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</si>
  <si>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</si>
  <si>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</si>
  <si>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</si>
  <si>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</si>
  <si>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</si>
  <si>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</si>
  <si>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</si>
  <si>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</si>
  <si>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</si>
  <si>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</si>
  <si>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</si>
  <si>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</si>
  <si>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</si>
  <si>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</si>
  <si>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</si>
  <si>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</si>
  <si>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</si>
  <si>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</si>
  <si>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</si>
  <si>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</si>
  <si>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</si>
  <si>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</si>
  <si>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</si>
  <si>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</si>
  <si>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</si>
  <si>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</si>
  <si>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</si>
  <si>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</si>
  <si>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</si>
  <si>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</si>
  <si>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</si>
  <si>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</si>
  <si>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</si>
  <si>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</si>
  <si>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</si>
  <si>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</si>
  <si>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</si>
  <si>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</si>
  <si>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</si>
  <si>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</si>
  <si>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</si>
  <si>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</si>
  <si>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</si>
  <si>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</si>
  <si>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</si>
  <si>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</si>
  <si>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</si>
  <si>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</si>
  <si>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</si>
  <si>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</si>
  <si>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</si>
  <si>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</si>
  <si>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</si>
  <si>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</si>
  <si>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</si>
  <si>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</si>
  <si>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</si>
  <si>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</si>
  <si>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</si>
  <si>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</si>
  <si>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</si>
  <si>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</si>
  <si>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</si>
  <si>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</si>
  <si>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</si>
  <si>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</si>
  <si>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</si>
  <si>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</si>
  <si>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</si>
  <si>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</si>
  <si>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</si>
  <si>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</si>
  <si>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</si>
  <si>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</si>
  <si>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</si>
  <si>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</si>
  <si>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</si>
  <si>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</si>
  <si>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</si>
  <si>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</si>
  <si>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</si>
  <si>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</si>
  <si>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</si>
  <si>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</si>
  <si>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</si>
  <si>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</si>
  <si>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</si>
  <si>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</si>
  <si>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</si>
  <si>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</si>
  <si>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</si>
  <si>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</si>
  <si>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</si>
  <si>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</si>
  <si>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</si>
  <si>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</si>
  <si>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</si>
  <si>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</si>
  <si>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</si>
  <si>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</si>
  <si>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</si>
  <si>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</si>
  <si>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</si>
  <si>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</si>
  <si>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</si>
  <si>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</si>
  <si>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</si>
  <si>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</si>
  <si>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</si>
  <si>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</si>
  <si>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</si>
  <si>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</si>
  <si>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</si>
  <si>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</si>
  <si>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</si>
  <si>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</si>
  <si>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</si>
  <si>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</si>
  <si>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</si>
  <si>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</si>
  <si>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</si>
  <si>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</si>
  <si>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</si>
  <si>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</si>
  <si>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</si>
  <si>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</si>
  <si>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</si>
  <si>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</si>
  <si>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</si>
  <si>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</si>
  <si>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</si>
  <si>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</si>
  <si>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</si>
  <si>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</si>
  <si>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</si>
  <si>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</si>
  <si>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</si>
  <si>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</si>
  <si>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</si>
  <si>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</si>
  <si>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</si>
  <si>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</si>
  <si>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</si>
  <si>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</si>
  <si>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</si>
  <si>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</si>
  <si>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</si>
  <si>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</si>
  <si>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</si>
  <si>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</si>
  <si>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</si>
  <si>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</si>
  <si>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</si>
  <si>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</si>
  <si>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</si>
  <si>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</si>
  <si>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</si>
  <si>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</si>
  <si>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</si>
  <si>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</si>
  <si>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</si>
  <si>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</si>
  <si>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</si>
  <si>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</si>
  <si>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</si>
  <si>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</si>
  <si>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</si>
  <si>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</si>
  <si>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</si>
  <si>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</si>
  <si>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</si>
  <si>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</si>
  <si>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</si>
  <si>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</si>
  <si>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</si>
  <si>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</si>
  <si>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</si>
  <si>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</si>
  <si>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</si>
  <si>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</si>
  <si>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</si>
  <si>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</si>
  <si>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</si>
  <si>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</si>
  <si>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</si>
  <si>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</si>
  <si>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</si>
  <si>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</si>
  <si>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</si>
  <si>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</si>
  <si>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</si>
  <si>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</si>
  <si>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</si>
  <si>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</si>
  <si>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</si>
  <si>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</si>
  <si>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</si>
  <si>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</si>
  <si>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</si>
  <si>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</si>
  <si>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</si>
  <si>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</si>
  <si>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</si>
  <si>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</si>
  <si>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</si>
  <si>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</si>
  <si>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</si>
  <si>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</si>
  <si>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</si>
  <si>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</si>
  <si>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</si>
  <si>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</si>
  <si>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</si>
  <si>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</si>
  <si>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</si>
  <si>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</si>
  <si>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</si>
  <si>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</si>
  <si>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</si>
  <si>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</si>
  <si>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</si>
  <si>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</si>
  <si>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</si>
  <si>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</si>
  <si>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</si>
  <si>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</si>
  <si>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</si>
  <si>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</si>
  <si>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</si>
  <si>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</si>
  <si>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</si>
  <si>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</si>
  <si>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</si>
  <si>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</si>
  <si>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</si>
  <si>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</si>
  <si>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</si>
  <si>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</si>
  <si>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</si>
  <si>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</si>
  <si>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</si>
  <si>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</si>
  <si>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</si>
  <si>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</si>
  <si>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</si>
  <si>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</si>
  <si>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</si>
  <si>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</si>
  <si>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</si>
  <si>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</si>
  <si>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</si>
  <si>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</si>
  <si>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</si>
  <si>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</si>
  <si>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</si>
  <si>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</si>
  <si>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</si>
  <si>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</si>
  <si>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</si>
  <si>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</si>
  <si>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</si>
  <si>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</si>
  <si>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</si>
  <si>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</si>
  <si>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</si>
  <si>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</si>
  <si>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</si>
  <si>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</si>
  <si>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</si>
  <si>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</si>
  <si>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</si>
  <si>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</si>
  <si>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</si>
  <si>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</si>
  <si>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</si>
  <si>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</si>
  <si>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</si>
  <si>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</si>
  <si>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</si>
  <si>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</si>
  <si>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</si>
  <si>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</si>
  <si>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</si>
  <si>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</si>
  <si>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</si>
  <si>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</si>
  <si>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</si>
  <si>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</si>
  <si>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</si>
  <si>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</si>
  <si>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</si>
  <si>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</si>
  <si>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</si>
  <si>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</si>
  <si>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</si>
  <si>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</si>
  <si>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</si>
  <si>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</si>
  <si>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</si>
  <si>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</si>
  <si>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</si>
  <si>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</si>
  <si>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</si>
  <si>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</si>
  <si>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</si>
  <si>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</si>
  <si>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</si>
  <si>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</si>
  <si>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</si>
  <si>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</si>
  <si>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</si>
  <si>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</si>
  <si>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</si>
  <si>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</si>
  <si>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</si>
  <si>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</si>
  <si>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</si>
  <si>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</si>
  <si>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</si>
  <si>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</si>
  <si>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</si>
  <si>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</si>
  <si>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</si>
  <si>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</si>
  <si>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</si>
  <si>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</si>
  <si>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</si>
  <si>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</si>
  <si>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</si>
  <si>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</si>
  <si>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</si>
  <si>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</si>
  <si>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</si>
  <si>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</si>
  <si>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</si>
  <si>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</si>
  <si>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</si>
  <si>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</si>
  <si>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</si>
  <si>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</si>
  <si>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</si>
  <si>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</si>
  <si>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</si>
  <si>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</si>
  <si>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</si>
  <si>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</si>
  <si>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</si>
  <si>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</si>
  <si>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</si>
  <si>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</si>
  <si>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</si>
  <si>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</si>
  <si>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</si>
  <si>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</si>
  <si>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</si>
  <si>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</si>
  <si>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</si>
  <si>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</si>
  <si>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</si>
  <si>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</si>
  <si>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</si>
  <si>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</si>
  <si>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</si>
  <si>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</si>
  <si>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</si>
  <si>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</si>
  <si>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</si>
  <si>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</si>
  <si>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</si>
  <si>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</si>
  <si>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</si>
  <si>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</si>
  <si>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</si>
  <si>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</si>
  <si>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</si>
  <si>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</si>
  <si>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</si>
  <si>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</si>
  <si>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</si>
  <si>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</si>
  <si>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</si>
  <si>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</si>
  <si>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</si>
  <si>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</si>
  <si>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</si>
  <si>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</si>
  <si>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</si>
  <si>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</si>
  <si>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</si>
  <si>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</si>
  <si>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</si>
  <si>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</si>
  <si>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</si>
  <si>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</si>
  <si>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</si>
  <si>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</si>
  <si>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</si>
  <si>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</si>
  <si>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</si>
  <si>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</si>
  <si>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</si>
  <si>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</si>
  <si>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</si>
  <si>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</si>
  <si>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</si>
  <si>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</si>
  <si>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</si>
  <si>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</si>
  <si>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</si>
  <si>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</si>
  <si>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</si>
  <si>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</si>
  <si>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</si>
  <si>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</si>
  <si>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</si>
  <si>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</si>
  <si>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</si>
  <si>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</si>
  <si>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</si>
  <si>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</si>
  <si>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</si>
  <si>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</si>
  <si>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</si>
  <si>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</si>
  <si>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</si>
  <si>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</si>
  <si>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</si>
  <si>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</si>
  <si>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</si>
  <si>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</si>
  <si>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</si>
  <si>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</si>
  <si>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</si>
  <si>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</si>
  <si>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</si>
  <si>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</si>
  <si>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</si>
  <si>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</si>
  <si>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</si>
  <si>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</si>
  <si>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</si>
  <si>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</si>
  <si>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</si>
  <si>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</si>
  <si>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</si>
  <si>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</si>
  <si>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</si>
  <si>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</si>
  <si>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</si>
  <si>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</si>
  <si>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</si>
  <si>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</si>
  <si>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</si>
  <si>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</si>
  <si>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</si>
  <si>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</si>
  <si>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</si>
  <si>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</si>
  <si>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</si>
  <si>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</si>
  <si>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</si>
  <si>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</si>
  <si>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</si>
  <si>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</si>
  <si>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</si>
  <si>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</si>
  <si>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</si>
  <si>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</si>
  <si>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</si>
  <si>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</si>
  <si>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</si>
  <si>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</si>
  <si>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</si>
  <si>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</si>
  <si>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</si>
  <si>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</si>
  <si>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</si>
  <si>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</si>
  <si>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</si>
  <si>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</si>
  <si>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</si>
  <si>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</si>
  <si>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</si>
  <si>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</si>
  <si>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</si>
  <si>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</si>
  <si>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</si>
  <si>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</si>
  <si>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</si>
  <si>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</si>
  <si>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</si>
  <si>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</si>
  <si>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</si>
  <si>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</si>
  <si>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</si>
  <si>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</si>
  <si>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</si>
  <si>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</si>
  <si>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</si>
  <si>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</si>
  <si>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</si>
  <si>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</si>
  <si>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</si>
  <si>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</si>
  <si>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</si>
  <si>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</si>
  <si>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</si>
  <si>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</si>
  <si>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</si>
  <si>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</si>
  <si>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</si>
  <si>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</si>
  <si>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</si>
  <si>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</si>
  <si>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</si>
  <si>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</si>
  <si>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</si>
  <si>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</si>
  <si>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</si>
  <si>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</si>
  <si>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</si>
  <si>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</si>
  <si>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</si>
  <si>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</si>
  <si>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</si>
  <si>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</si>
  <si>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</si>
  <si>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</si>
  <si>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</si>
  <si>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</si>
  <si>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</si>
  <si>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</si>
  <si>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</si>
  <si>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</si>
  <si>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</si>
  <si>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</si>
  <si>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</si>
  <si>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</si>
  <si>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</si>
  <si>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</si>
  <si>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</si>
  <si>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</si>
  <si>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</si>
  <si>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</si>
  <si>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</si>
  <si>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</si>
  <si>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</si>
  <si>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</si>
  <si>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</si>
  <si>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</si>
  <si>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</si>
  <si>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</si>
  <si>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</si>
  <si>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</si>
  <si>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</si>
  <si>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</si>
  <si>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</si>
  <si>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</si>
  <si>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</si>
  <si>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</si>
  <si>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</si>
  <si>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</si>
  <si>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</si>
  <si>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</si>
  <si>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</si>
  <si>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</si>
  <si>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</si>
  <si>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</si>
  <si>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</si>
  <si>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</si>
  <si>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</si>
  <si>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</si>
  <si>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</si>
  <si>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</si>
  <si>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</si>
  <si>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</si>
  <si>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</si>
  <si>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</si>
  <si>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</si>
  <si>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</si>
  <si>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</si>
  <si>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</si>
  <si>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</si>
  <si>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</si>
  <si>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</si>
  <si>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</si>
  <si>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</si>
  <si>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</si>
  <si>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</si>
  <si>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</si>
  <si>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</si>
  <si>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</si>
  <si>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</si>
  <si>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</si>
  <si>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</si>
  <si>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</si>
  <si>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</si>
  <si>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</si>
  <si>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</si>
  <si>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</si>
  <si>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</si>
  <si>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</si>
  <si>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</si>
  <si>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</si>
  <si>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</si>
  <si>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</si>
  <si>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</si>
  <si>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</si>
  <si>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</si>
  <si>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</si>
  <si>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</si>
  <si>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</si>
  <si>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</si>
  <si>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</si>
  <si>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</si>
  <si>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</si>
  <si>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</si>
  <si>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</si>
  <si>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</si>
  <si>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</si>
  <si>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</si>
  <si>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</si>
  <si>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</si>
  <si>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</si>
  <si>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</si>
  <si>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</si>
  <si>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</si>
  <si>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</si>
  <si>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</si>
  <si>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</si>
  <si>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</si>
  <si>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</si>
  <si>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</si>
  <si>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</si>
  <si>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</si>
  <si>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</si>
  <si>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</si>
  <si>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</si>
  <si>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</si>
  <si>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</si>
  <si>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</si>
  <si>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</si>
  <si>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</si>
  <si>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</si>
  <si>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</si>
  <si>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</si>
  <si>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</si>
  <si>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</si>
  <si>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</si>
  <si>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</si>
  <si>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</si>
  <si>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</si>
  <si>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</si>
  <si>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</si>
  <si>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</si>
  <si>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</si>
  <si>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</si>
  <si>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</si>
  <si>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</si>
  <si>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</si>
  <si>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</si>
  <si>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</si>
  <si>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</si>
  <si>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</si>
  <si>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</si>
  <si>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</si>
  <si>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</si>
  <si>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</si>
  <si>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</si>
  <si>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</si>
  <si>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</si>
  <si>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</si>
  <si>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</si>
  <si>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</si>
  <si>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</si>
  <si>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</si>
  <si>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</si>
  <si>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</si>
  <si>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</si>
  <si>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</si>
  <si>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</si>
  <si>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</si>
  <si>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</si>
  <si>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</si>
  <si>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</si>
  <si>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</si>
  <si>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</si>
  <si>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</si>
  <si>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</si>
  <si>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</si>
  <si>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</si>
  <si>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</si>
  <si>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</si>
  <si>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</si>
  <si>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</si>
  <si>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</si>
  <si>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</si>
  <si>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</si>
  <si>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</si>
  <si>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</si>
  <si>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</si>
  <si>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</si>
  <si>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</si>
  <si>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</si>
  <si>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</si>
  <si>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</si>
  <si>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</si>
  <si>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</si>
  <si>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</si>
  <si>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</si>
  <si>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</si>
  <si>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</si>
  <si>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</si>
  <si>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</si>
  <si>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</si>
  <si>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</si>
  <si>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</si>
  <si>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</si>
  <si>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</si>
  <si>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</si>
  <si>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</si>
  <si>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</si>
  <si>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</si>
  <si>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</si>
  <si>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</si>
  <si>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</si>
  <si>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</si>
  <si>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</si>
  <si>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</si>
  <si>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</si>
  <si>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</si>
  <si>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</si>
  <si>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</si>
  <si>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</si>
  <si>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</si>
  <si>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</si>
  <si>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</si>
  <si>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</si>
  <si>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</si>
  <si>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</si>
  <si>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</si>
  <si>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</si>
  <si>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</si>
  <si>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</si>
  <si>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</si>
  <si>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</si>
  <si>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</si>
  <si>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</si>
  <si>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</si>
  <si>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</si>
  <si>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</si>
  <si>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</si>
  <si>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</si>
  <si>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</si>
  <si>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</si>
  <si>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</si>
  <si>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</si>
  <si>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</si>
  <si>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</si>
  <si>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</si>
  <si>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</si>
  <si>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</si>
  <si>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</si>
  <si>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</si>
  <si>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</si>
  <si>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</si>
  <si>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</si>
  <si>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</si>
  <si>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</si>
  <si>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</si>
  <si>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</si>
  <si>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</si>
  <si>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</si>
  <si>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</si>
  <si>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</si>
  <si>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</si>
  <si>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</si>
  <si>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</si>
  <si>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</si>
  <si>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</si>
  <si>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</si>
  <si>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</si>
  <si>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</si>
  <si>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</si>
  <si>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</si>
  <si>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</si>
  <si>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</si>
  <si>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</si>
  <si>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</si>
  <si>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</si>
  <si>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</si>
  <si>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</si>
  <si>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</si>
  <si>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</si>
  <si>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</si>
  <si>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</si>
  <si>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</si>
  <si>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</si>
  <si>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</si>
  <si>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</si>
  <si>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</si>
  <si>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</si>
  <si>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</si>
  <si>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</si>
  <si>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</si>
  <si>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</si>
  <si>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</si>
  <si>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</si>
  <si>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</si>
  <si>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</si>
  <si>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</si>
  <si>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</si>
  <si>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</si>
  <si>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</si>
  <si>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</si>
  <si>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</si>
  <si>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</si>
  <si>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</si>
  <si>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</si>
  <si>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</si>
  <si>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</si>
  <si>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</si>
  <si>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</si>
  <si>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</si>
  <si>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</si>
  <si>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</si>
  <si>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</si>
  <si>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</si>
  <si>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</si>
  <si>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</si>
  <si>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</si>
  <si>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</si>
  <si>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</si>
  <si>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</si>
  <si>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</si>
  <si>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</si>
  <si>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</si>
  <si>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</si>
  <si>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</si>
  <si>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</si>
  <si>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</si>
  <si>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</si>
  <si>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</si>
  <si>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</si>
  <si>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</si>
  <si>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</si>
  <si>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</si>
  <si>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</si>
  <si>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</si>
  <si>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</si>
  <si>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</si>
  <si>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</si>
  <si>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</si>
  <si>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</si>
  <si>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</si>
  <si>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</si>
  <si>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</si>
  <si>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</si>
  <si>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</si>
  <si>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</si>
  <si>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</si>
  <si>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</si>
  <si>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</si>
  <si>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</si>
  <si>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</si>
  <si>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</si>
  <si>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</si>
  <si>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</si>
  <si>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</si>
  <si>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</si>
  <si>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</si>
  <si>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</si>
  <si>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</si>
  <si>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</si>
  <si>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</si>
  <si>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</si>
  <si>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</si>
  <si>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</si>
  <si>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</si>
  <si>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</si>
  <si>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</si>
  <si>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</si>
  <si>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</si>
  <si>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</si>
  <si>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</si>
  <si>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</si>
  <si>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</si>
  <si>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</si>
  <si>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</si>
  <si>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</si>
  <si>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</si>
  <si>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</si>
  <si>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</si>
  <si>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</si>
  <si>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</si>
  <si>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</si>
  <si>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</si>
  <si>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</si>
  <si>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</si>
  <si>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</si>
  <si>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</si>
  <si>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</si>
  <si>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</si>
  <si>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</si>
  <si>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</si>
  <si>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</si>
  <si>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</si>
  <si>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</si>
  <si>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</si>
  <si>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</si>
  <si>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</si>
  <si>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</si>
  <si>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</si>
  <si>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</si>
  <si>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</si>
  <si>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</si>
  <si>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</si>
  <si>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</si>
  <si>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</si>
  <si>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</si>
  <si>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</si>
  <si>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</si>
  <si>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</si>
  <si>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</si>
  <si>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</si>
  <si>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</si>
  <si>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</si>
  <si>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</si>
  <si>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</si>
  <si>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</si>
  <si>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</si>
  <si>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</si>
  <si>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</si>
  <si>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</si>
  <si>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</si>
  <si>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</si>
  <si>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</si>
  <si>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</si>
  <si>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</si>
  <si>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</si>
  <si>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</si>
  <si>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</si>
  <si>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</si>
  <si>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</si>
  <si>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</si>
  <si>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</si>
  <si>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</si>
  <si>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</si>
  <si>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</si>
  <si>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</si>
  <si>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</si>
  <si>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</si>
  <si>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</si>
  <si>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</si>
  <si>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</si>
  <si>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</si>
  <si>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</si>
  <si>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</si>
  <si>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</si>
  <si>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</si>
  <si>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</si>
  <si>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</si>
  <si>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</si>
  <si>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</si>
  <si>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</si>
  <si>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</si>
  <si>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</si>
  <si>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</si>
  <si>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</si>
  <si>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</si>
  <si>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</si>
  <si>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</si>
  <si>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</si>
  <si>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</si>
  <si>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</si>
  <si>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</si>
  <si>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</si>
  <si>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</si>
  <si>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</si>
  <si>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</si>
  <si>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</si>
  <si>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</si>
  <si>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</si>
  <si>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</si>
  <si>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</si>
  <si>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</si>
  <si>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</si>
  <si>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</si>
  <si>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</si>
  <si>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</si>
  <si>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</si>
  <si>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</si>
  <si>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</si>
  <si>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</si>
  <si>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</si>
  <si>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</si>
  <si>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</si>
  <si>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</si>
  <si>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</si>
  <si>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</si>
  <si>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</si>
  <si>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</si>
  <si>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</si>
  <si>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</si>
  <si>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</si>
  <si>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</si>
  <si>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</si>
  <si>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</si>
  <si>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</si>
  <si>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</si>
  <si>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</si>
  <si>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</si>
  <si>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</si>
  <si>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</si>
  <si>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</si>
  <si>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</si>
  <si>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</si>
  <si>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</si>
  <si>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</si>
  <si>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</si>
  <si>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</si>
  <si>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</si>
  <si>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</si>
  <si>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</si>
  <si>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</si>
  <si>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</si>
  <si>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</si>
  <si>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</si>
  <si>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</si>
  <si>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</si>
  <si>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</si>
  <si>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</si>
  <si>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</si>
  <si>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</si>
  <si>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</si>
  <si>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</si>
  <si>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</si>
  <si>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</si>
  <si>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</si>
  <si>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</si>
  <si>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</si>
  <si>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</si>
  <si>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</si>
  <si>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</si>
  <si>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</si>
  <si>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</si>
  <si>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</si>
  <si>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</si>
  <si>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</si>
  <si>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</si>
  <si>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</si>
  <si>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</si>
  <si>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</si>
  <si>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</si>
  <si>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</si>
  <si>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</si>
  <si>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</si>
  <si>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</si>
  <si>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</si>
  <si>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</si>
  <si>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</si>
  <si>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</si>
  <si>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</si>
  <si>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</si>
  <si>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</si>
  <si>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</si>
  <si>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</si>
  <si>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</si>
  <si>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</si>
  <si>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</si>
  <si>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</si>
  <si>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</si>
  <si>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</si>
  <si>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</si>
  <si>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</si>
  <si>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</si>
  <si>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</si>
  <si>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</si>
  <si>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</si>
  <si>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</si>
  <si>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</si>
  <si>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</si>
  <si>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</si>
  <si>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</si>
  <si>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</si>
  <si>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</si>
  <si>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</si>
  <si>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</si>
  <si>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</si>
  <si>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</si>
  <si>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</si>
  <si>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</si>
  <si>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</si>
  <si>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</si>
  <si>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</si>
  <si>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</si>
  <si>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</si>
  <si>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</si>
  <si>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</si>
  <si>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</si>
  <si>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</si>
  <si>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</si>
  <si>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</si>
  <si>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</si>
  <si>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</si>
  <si>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</si>
  <si>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</si>
  <si>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</si>
  <si>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</si>
  <si>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</si>
  <si>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</si>
  <si>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</si>
  <si>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</si>
  <si>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</si>
  <si>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</si>
  <si>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</si>
  <si>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</si>
  <si>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</si>
  <si>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</si>
  <si>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</si>
  <si>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</si>
  <si>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</si>
  <si>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</si>
  <si>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</si>
  <si>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</si>
  <si>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</si>
  <si>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</si>
  <si>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</si>
  <si>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</si>
  <si>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</si>
  <si>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</si>
  <si>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</si>
  <si>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</si>
  <si>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</si>
  <si>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</si>
  <si>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</si>
  <si>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</si>
  <si>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</si>
  <si>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</si>
  <si>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</si>
  <si>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</si>
  <si>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</si>
  <si>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</si>
  <si>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</si>
  <si>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</si>
  <si>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</si>
  <si>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</si>
  <si>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</si>
  <si>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</si>
  <si>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</si>
  <si>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</si>
  <si>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</si>
  <si>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</si>
  <si>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</si>
  <si>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</si>
  <si>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</si>
  <si>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</si>
  <si>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</si>
  <si>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</si>
  <si>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</si>
  <si>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</si>
  <si>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</si>
  <si>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</si>
  <si>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</si>
  <si>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</si>
  <si>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</si>
  <si>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</si>
  <si>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</si>
  <si>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</si>
  <si>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</si>
  <si>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</si>
  <si>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</si>
  <si>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</si>
  <si>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</si>
  <si>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</si>
  <si>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</si>
  <si>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</si>
  <si>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</si>
  <si>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</si>
  <si>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</si>
  <si>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</si>
  <si>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</si>
  <si>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</si>
  <si>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</si>
  <si>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</si>
  <si>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</si>
  <si>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</si>
  <si>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</si>
  <si>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</si>
  <si>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</si>
  <si>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</si>
  <si>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</si>
  <si>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</si>
  <si>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</si>
  <si>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</si>
  <si>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</si>
  <si>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</si>
  <si>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</si>
  <si>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</si>
  <si>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</si>
  <si>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</si>
  <si>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</si>
  <si>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</si>
  <si>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</si>
  <si>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</si>
  <si>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</si>
  <si>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</si>
  <si>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</si>
  <si>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</si>
  <si>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</si>
  <si>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</si>
  <si>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</si>
  <si>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</si>
  <si>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</si>
  <si>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</si>
  <si>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</si>
  <si>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</si>
  <si>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</si>
  <si>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</si>
  <si>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</si>
  <si>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</si>
  <si>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</si>
  <si>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</si>
  <si>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</si>
  <si>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</si>
  <si>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</si>
  <si>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</si>
  <si>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</si>
  <si>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</si>
  <si>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</si>
  <si>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</si>
  <si>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</si>
  <si>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</si>
  <si>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</si>
  <si>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</si>
  <si>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</si>
  <si>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</si>
  <si>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</si>
  <si>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</si>
  <si>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</si>
  <si>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</si>
  <si>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</si>
  <si>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</si>
  <si>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</si>
  <si>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</si>
  <si>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</si>
  <si>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</si>
  <si>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</si>
  <si>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</si>
  <si>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</si>
  <si>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</si>
  <si>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</si>
  <si>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</si>
  <si>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</si>
  <si>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</si>
  <si>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</si>
  <si>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</si>
  <si>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</si>
  <si>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</si>
  <si>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</si>
  <si>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</si>
  <si>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</si>
  <si>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</si>
  <si>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</si>
  <si>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</si>
  <si>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</si>
  <si>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</si>
  <si>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</si>
  <si>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</si>
  <si>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</si>
  <si>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</si>
  <si>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</si>
  <si>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</si>
  <si>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</si>
  <si>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</si>
  <si>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</si>
  <si>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</si>
  <si>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</si>
  <si>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</si>
  <si>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</si>
  <si>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</si>
  <si>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</si>
  <si>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</si>
  <si>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</si>
  <si>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</si>
  <si>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</si>
  <si>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</si>
  <si>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</si>
  <si>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</si>
  <si>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</si>
  <si>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</si>
  <si>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</si>
  <si>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</si>
  <si>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</si>
  <si>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</si>
  <si>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</si>
  <si>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</si>
  <si>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</si>
  <si>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</si>
  <si>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</si>
  <si>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</si>
  <si>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</si>
  <si>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</si>
  <si>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</si>
  <si>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</si>
  <si>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</si>
  <si>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</si>
  <si>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</si>
  <si>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</si>
  <si>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</si>
  <si>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</si>
  <si>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</si>
  <si>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</si>
  <si>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</si>
  <si>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</si>
  <si>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</si>
  <si>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</si>
  <si>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</si>
  <si>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</si>
  <si>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</si>
  <si>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</si>
  <si>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</si>
  <si>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</si>
  <si>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</si>
  <si>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</si>
  <si>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</si>
  <si>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</si>
  <si>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</si>
  <si>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</si>
  <si>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</si>
  <si>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</si>
  <si>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</si>
  <si>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</si>
  <si>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</si>
  <si>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</si>
  <si>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</si>
  <si>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</si>
  <si>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</si>
  <si>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</si>
  <si>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</si>
  <si>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</si>
  <si>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</si>
  <si>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</si>
  <si>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</si>
  <si>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</si>
  <si>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</si>
  <si>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</si>
  <si>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</si>
  <si>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</si>
  <si>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</si>
  <si>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</si>
  <si>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</si>
  <si>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</si>
  <si>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</si>
  <si>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</si>
  <si>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</si>
  <si>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</si>
  <si>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</si>
  <si>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</si>
  <si>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</si>
  <si>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</si>
  <si>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</si>
  <si>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</si>
  <si>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</si>
  <si>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</si>
  <si>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</si>
  <si>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</si>
  <si>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</si>
  <si>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</si>
  <si>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</si>
  <si>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</si>
  <si>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</si>
  <si>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</si>
  <si>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</si>
  <si>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</si>
  <si>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</si>
  <si>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</si>
  <si>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</si>
  <si>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</si>
  <si>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</si>
  <si>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</si>
  <si>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</si>
  <si>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</si>
  <si>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</si>
  <si>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</si>
  <si>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</si>
  <si>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</si>
  <si>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</si>
  <si>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</si>
  <si>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</si>
  <si>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</si>
  <si>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</si>
  <si>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</si>
  <si>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</si>
  <si>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</si>
  <si>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</si>
  <si>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</si>
  <si>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</si>
  <si>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</si>
  <si>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</si>
  <si>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</si>
  <si>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</si>
  <si>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</si>
  <si>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</si>
  <si>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</si>
  <si>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</si>
  <si>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</si>
  <si>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</si>
  <si>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</si>
  <si>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</si>
  <si>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</si>
  <si>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</si>
  <si>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</si>
  <si>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</si>
  <si>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</si>
  <si>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</si>
  <si>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</si>
  <si>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</si>
  <si>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</si>
  <si>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</si>
  <si>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</si>
  <si>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</si>
  <si>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</si>
  <si>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</si>
  <si>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</si>
  <si>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</si>
  <si>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</si>
  <si>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</si>
  <si>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</si>
  <si>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</si>
  <si>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</si>
  <si>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</si>
  <si>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</si>
  <si>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</si>
  <si>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</si>
  <si>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</si>
  <si>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</si>
  <si>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</si>
  <si>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</si>
  <si>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</si>
  <si>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</si>
  <si>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</si>
  <si>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</si>
  <si>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</si>
  <si>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</si>
  <si>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</si>
  <si>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</si>
  <si>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</si>
  <si>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</si>
  <si>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</si>
  <si>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</si>
  <si>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</si>
  <si>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</si>
  <si>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</si>
  <si>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</si>
  <si>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</si>
  <si>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</si>
  <si>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</si>
  <si>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</si>
  <si>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</si>
  <si>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</si>
  <si>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</si>
  <si>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</si>
  <si>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</si>
  <si>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</si>
  <si>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</si>
  <si>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</si>
  <si>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</si>
  <si>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</si>
  <si>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</si>
  <si>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</si>
  <si>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</si>
  <si>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</si>
  <si>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</si>
  <si>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</si>
  <si>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</si>
  <si>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</si>
  <si>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</si>
  <si>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</si>
  <si>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</si>
  <si>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</si>
  <si>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</si>
  <si>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</si>
  <si>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</si>
  <si>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</si>
  <si>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</si>
  <si>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</si>
  <si>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</si>
  <si>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</si>
  <si>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</si>
  <si>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</si>
  <si>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</si>
  <si>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</si>
  <si>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</si>
  <si>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</si>
  <si>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</si>
  <si>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</si>
  <si>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</si>
  <si>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</si>
  <si>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</si>
  <si>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</si>
  <si>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</si>
  <si>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</si>
  <si>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</si>
  <si>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</si>
  <si>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</si>
  <si>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</si>
  <si>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</si>
  <si>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</si>
  <si>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</si>
  <si>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</si>
  <si>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</si>
  <si>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</si>
  <si>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</si>
  <si>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</si>
  <si>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</si>
  <si>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</si>
  <si>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</si>
  <si>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</si>
  <si>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</si>
  <si>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</si>
  <si>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</si>
  <si>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</si>
  <si>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</si>
  <si>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</si>
  <si>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</si>
  <si>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</si>
  <si>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</si>
  <si>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</si>
  <si>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</si>
  <si>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</si>
  <si>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</si>
  <si>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</si>
  <si>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</si>
  <si>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</si>
  <si>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</si>
  <si>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</si>
  <si>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</si>
  <si>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</si>
  <si>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</si>
  <si>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</si>
  <si>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</si>
  <si>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</si>
  <si>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</si>
  <si>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</si>
  <si>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</si>
  <si>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</si>
  <si>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</si>
  <si>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</si>
  <si>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</si>
  <si>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</si>
  <si>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</si>
  <si>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</si>
  <si>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</si>
  <si>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</si>
  <si>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</si>
  <si>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</si>
  <si>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</si>
  <si>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</si>
  <si>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</si>
  <si>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</si>
  <si>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</si>
  <si>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</si>
  <si>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</si>
  <si>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</si>
  <si>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</si>
  <si>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</si>
  <si>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</si>
  <si>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</si>
  <si>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</si>
  <si>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</si>
  <si>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</si>
  <si>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</si>
  <si>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</si>
  <si>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</si>
  <si>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</si>
  <si>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</si>
  <si>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</si>
  <si>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</si>
  <si>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</si>
  <si>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</si>
  <si>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</si>
  <si>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</si>
  <si>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</si>
  <si>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</si>
  <si>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</si>
  <si>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</si>
  <si>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</si>
  <si>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</si>
  <si>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</si>
  <si>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</si>
  <si>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</si>
  <si>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</si>
  <si>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</si>
  <si>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</si>
  <si>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</si>
  <si>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</si>
  <si>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</si>
  <si>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</si>
  <si>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</si>
  <si>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</si>
  <si>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</si>
  <si>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</si>
  <si>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</si>
  <si>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</si>
  <si>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</si>
  <si>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</si>
  <si>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</si>
  <si>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</si>
  <si>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</si>
  <si>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</si>
  <si>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</si>
  <si>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</si>
  <si>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</si>
  <si>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</si>
  <si>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</si>
  <si>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</si>
  <si>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</si>
  <si>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</si>
  <si>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</si>
  <si>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</si>
  <si>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</si>
  <si>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</si>
  <si>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</si>
  <si>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</si>
  <si>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</si>
  <si>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</si>
  <si>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</si>
  <si>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</si>
  <si>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</si>
  <si>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</si>
  <si>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</si>
  <si>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</si>
  <si>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</si>
  <si>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</si>
  <si>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</si>
  <si>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</si>
  <si>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</si>
  <si>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</si>
  <si>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</si>
  <si>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</si>
  <si>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</si>
  <si>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</si>
  <si>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</si>
  <si>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</si>
  <si>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</si>
  <si>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</si>
  <si>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</si>
  <si>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</si>
  <si>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</si>
  <si>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</si>
  <si>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</si>
  <si>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</si>
  <si>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</si>
  <si>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</si>
  <si>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</si>
  <si>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</si>
  <si>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</si>
  <si>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</si>
  <si>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</si>
  <si>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</si>
  <si>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</si>
  <si>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</si>
  <si>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</si>
  <si>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</si>
  <si>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</si>
  <si>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</si>
  <si>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</si>
  <si>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</si>
  <si>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</si>
  <si>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</si>
  <si>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</si>
  <si>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</si>
  <si>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</si>
  <si>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</si>
  <si>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</si>
  <si>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</si>
  <si>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</si>
  <si>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</si>
  <si>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</si>
  <si>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</si>
  <si>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</si>
  <si>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</si>
  <si>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</si>
  <si>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</si>
  <si>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</si>
  <si>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</si>
  <si>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</si>
  <si>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</si>
  <si>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</si>
  <si>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</si>
  <si>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</si>
  <si>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</si>
  <si>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</si>
  <si>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</si>
  <si>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</si>
  <si>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</si>
  <si>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</si>
  <si>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</si>
  <si>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</si>
  <si>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</si>
  <si>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</si>
  <si>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</si>
  <si>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</si>
  <si>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</si>
  <si>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</si>
  <si>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</si>
  <si>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</si>
  <si>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</si>
  <si>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</si>
  <si>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</si>
  <si>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</si>
  <si>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</si>
  <si>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</si>
  <si>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</si>
  <si>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</si>
  <si>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</si>
  <si>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</si>
  <si>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</si>
  <si>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</si>
  <si>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</si>
  <si>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</si>
  <si>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</si>
  <si>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</si>
  <si>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</si>
  <si>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</si>
  <si>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</si>
  <si>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</si>
  <si>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</si>
  <si>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</si>
  <si>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</si>
  <si>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</si>
  <si>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</si>
  <si>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</si>
  <si>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</si>
  <si>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</si>
  <si>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</si>
  <si>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</si>
  <si>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</si>
  <si>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</si>
  <si>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</si>
  <si>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</si>
  <si>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</si>
  <si>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</si>
  <si>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</si>
  <si>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</si>
  <si>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</si>
  <si>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</si>
  <si>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</si>
  <si>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</si>
  <si>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</si>
  <si>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</si>
  <si>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</si>
  <si>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</si>
  <si>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</si>
  <si>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</si>
  <si>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</si>
  <si>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</si>
  <si>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</si>
  <si>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</si>
  <si>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</si>
  <si>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</si>
  <si>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</si>
  <si>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</si>
  <si>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</si>
  <si>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</si>
  <si>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</si>
  <si>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</si>
  <si>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</si>
  <si>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</si>
  <si>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</si>
  <si>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</si>
  <si>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</si>
  <si>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</si>
  <si>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</si>
  <si>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</si>
  <si>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</si>
  <si>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</si>
  <si>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</si>
  <si>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</si>
  <si>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</si>
  <si>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</si>
  <si>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</si>
  <si>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</si>
  <si>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</si>
  <si>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</si>
  <si>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</si>
  <si>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</si>
  <si>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</si>
  <si>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</si>
  <si>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</si>
  <si>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</si>
  <si>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</si>
  <si>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</si>
  <si>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</si>
  <si>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</si>
  <si>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</si>
  <si>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</si>
  <si>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</si>
  <si>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</si>
  <si>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</si>
  <si>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</si>
  <si>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</si>
  <si>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</si>
  <si>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</si>
  <si>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</si>
  <si>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</si>
  <si>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</si>
  <si>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</si>
  <si>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</si>
  <si>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</si>
  <si>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</si>
  <si>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</si>
  <si>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</si>
  <si>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</si>
  <si>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</si>
  <si>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</si>
  <si>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</si>
  <si>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</si>
  <si>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</si>
  <si>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</si>
  <si>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</si>
  <si>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</si>
  <si>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</si>
  <si>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</si>
  <si>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</si>
  <si>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</si>
  <si>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</si>
  <si>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</si>
  <si>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</si>
  <si>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</si>
  <si>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</si>
  <si>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</si>
  <si>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</si>
  <si>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</si>
  <si>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</si>
  <si>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</si>
  <si>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</si>
  <si>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</si>
  <si>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</si>
  <si>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</si>
  <si>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</si>
  <si>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</si>
  <si>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</si>
  <si>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</si>
  <si>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</si>
  <si>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</si>
  <si>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</si>
  <si>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</si>
  <si>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</si>
  <si>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</si>
  <si>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</si>
  <si>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</si>
  <si>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</si>
  <si>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</si>
  <si>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</si>
  <si>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</si>
  <si>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</si>
  <si>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</si>
  <si>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</si>
  <si>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</si>
  <si>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</si>
  <si>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</si>
  <si>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</si>
  <si>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</si>
  <si>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</si>
  <si>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</si>
  <si>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</si>
  <si>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</si>
  <si>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</si>
  <si>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</si>
  <si>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</si>
  <si>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</si>
  <si>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</si>
  <si>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</si>
  <si>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</si>
  <si>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</si>
  <si>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</si>
  <si>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</si>
  <si>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</si>
  <si>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</si>
  <si>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</si>
  <si>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</si>
  <si>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</si>
  <si>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</si>
  <si>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</si>
  <si>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</si>
  <si>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</si>
  <si>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</si>
  <si>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</si>
  <si>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</si>
  <si>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</si>
  <si>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</si>
  <si>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</si>
  <si>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</si>
  <si>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</si>
  <si>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</si>
  <si>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</si>
  <si>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</si>
  <si>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</si>
  <si>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</si>
  <si>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</si>
  <si>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</si>
  <si>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</si>
  <si>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</si>
  <si>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</si>
  <si>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</si>
  <si>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</si>
  <si>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</si>
  <si>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</si>
  <si>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</si>
  <si>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</si>
  <si>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</si>
  <si>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</si>
  <si>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</si>
  <si>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</si>
  <si>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</si>
  <si>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</si>
  <si>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</si>
  <si>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</si>
  <si>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</si>
  <si>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</si>
  <si>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</si>
  <si>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</si>
  <si>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</si>
  <si>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</si>
  <si>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</si>
  <si>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</si>
  <si>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</si>
  <si>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</si>
  <si>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</si>
  <si>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</si>
  <si>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</si>
  <si>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</si>
  <si>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</si>
  <si>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</si>
  <si>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</si>
  <si>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</si>
  <si>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</si>
  <si>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</si>
  <si>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</si>
  <si>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</si>
  <si>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</si>
  <si>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</si>
  <si>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</si>
  <si>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</si>
  <si>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</si>
  <si>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</si>
  <si>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</si>
  <si>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</si>
  <si>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</si>
  <si>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</si>
  <si>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</si>
  <si>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</si>
  <si>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</si>
  <si>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</si>
  <si>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</si>
  <si>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</si>
  <si>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</si>
  <si>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</si>
  <si>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</si>
  <si>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</si>
  <si>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</si>
  <si>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</si>
  <si>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</si>
  <si>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</si>
  <si>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</si>
  <si>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</si>
  <si>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</si>
  <si>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</si>
  <si>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</si>
  <si>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</si>
  <si>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</si>
  <si>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</si>
  <si>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</si>
  <si>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</si>
  <si>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</si>
  <si>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</si>
  <si>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</si>
  <si>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</si>
  <si>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</si>
  <si>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</si>
  <si>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</si>
  <si>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</si>
  <si>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</si>
  <si>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</si>
  <si>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</si>
  <si>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</si>
  <si>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</si>
  <si>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</si>
  <si>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</si>
  <si>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</si>
  <si>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</si>
  <si>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</si>
  <si>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</si>
  <si>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</si>
  <si>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</si>
  <si>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</si>
  <si>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</si>
  <si>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</si>
  <si>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</si>
  <si>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</si>
  <si>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</si>
  <si>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</si>
  <si>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</si>
  <si>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</si>
  <si>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</si>
  <si>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</si>
  <si>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</si>
  <si>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</si>
  <si>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</si>
  <si>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</si>
  <si>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</si>
  <si>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</si>
  <si>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</si>
  <si>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</si>
  <si>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</si>
  <si>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</si>
  <si>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</si>
  <si>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</si>
  <si>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</si>
  <si>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</si>
  <si>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</si>
  <si>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</si>
  <si>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</si>
  <si>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</si>
  <si>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</si>
  <si>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</si>
  <si>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</si>
  <si>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</si>
  <si>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</si>
  <si>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</si>
  <si>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</si>
  <si>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</si>
  <si>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</si>
  <si>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</si>
  <si>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</si>
  <si>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</si>
  <si>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</si>
  <si>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</si>
  <si>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</si>
  <si>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</si>
  <si>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</si>
  <si>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</si>
  <si>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</si>
  <si>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</si>
  <si>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</si>
  <si>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</si>
  <si>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</si>
  <si>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</si>
  <si>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</si>
  <si>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</si>
  <si>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</si>
  <si>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</si>
  <si>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</si>
  <si>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</si>
  <si>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</si>
  <si>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</si>
  <si>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</si>
  <si>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</si>
  <si>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</si>
  <si>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</si>
  <si>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</si>
  <si>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</si>
  <si>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</si>
  <si>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</si>
  <si>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</si>
  <si>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</si>
  <si>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</si>
  <si>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</si>
  <si>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</si>
  <si>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</si>
  <si>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</si>
  <si>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</si>
  <si>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</si>
  <si>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</si>
  <si>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</si>
  <si>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</si>
  <si>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</si>
  <si>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</si>
  <si>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</si>
  <si>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</si>
  <si>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</si>
  <si>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</si>
  <si>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</si>
  <si>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</si>
  <si>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</si>
  <si>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</si>
  <si>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</si>
  <si>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</si>
  <si>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</si>
  <si>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</si>
  <si>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</si>
  <si>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</si>
  <si>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</si>
  <si>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</si>
  <si>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</si>
  <si>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</si>
  <si>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</si>
  <si>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</si>
  <si>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</si>
  <si>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</si>
  <si>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</si>
  <si>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</si>
  <si>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</si>
  <si>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</si>
  <si>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</si>
  <si>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</si>
  <si>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</si>
  <si>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</si>
  <si>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</si>
  <si>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</si>
  <si>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</si>
  <si>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</si>
  <si>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</si>
  <si>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</si>
  <si>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</si>
  <si>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</si>
  <si>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</si>
  <si>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</si>
  <si>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</si>
  <si>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</si>
  <si>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</si>
  <si>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</si>
  <si>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</si>
  <si>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</si>
  <si>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</si>
  <si>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</si>
  <si>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</si>
  <si>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</si>
  <si>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</si>
  <si>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</si>
  <si>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</si>
  <si>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</si>
  <si>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</si>
  <si>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</si>
  <si>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</si>
  <si>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</si>
  <si>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</si>
  <si>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</si>
  <si>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</si>
  <si>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</si>
  <si>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</si>
  <si>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</si>
  <si>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</si>
  <si>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</si>
  <si>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</si>
  <si>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</si>
  <si>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</si>
  <si>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</si>
  <si>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</si>
  <si>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</si>
  <si>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</si>
  <si>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</si>
  <si>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</si>
  <si>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</si>
  <si>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</si>
  <si>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</si>
  <si>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</si>
  <si>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</si>
  <si>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</si>
  <si>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</si>
  <si>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</si>
  <si>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</si>
  <si>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</si>
  <si>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</si>
  <si>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</si>
  <si>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</si>
  <si>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</si>
  <si>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</si>
  <si>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</si>
  <si>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</si>
  <si>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</si>
  <si>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</si>
  <si>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</si>
  <si>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</si>
  <si>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</si>
  <si>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</si>
  <si>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</si>
  <si>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</si>
  <si>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</si>
  <si>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</si>
  <si>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</si>
  <si>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</si>
  <si>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</si>
  <si>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</si>
  <si>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</si>
  <si>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</si>
  <si>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</si>
  <si>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</si>
  <si>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</si>
  <si>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</si>
  <si>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</si>
  <si>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</si>
  <si>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</si>
  <si>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</si>
  <si>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</si>
  <si>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</si>
  <si>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</si>
  <si>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</si>
  <si>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</si>
  <si>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</si>
  <si>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</si>
  <si>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</si>
  <si>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</si>
  <si>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</si>
  <si>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</si>
  <si>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</si>
  <si>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</si>
  <si>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</si>
  <si>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</si>
  <si>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</si>
  <si>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</si>
  <si>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</si>
  <si>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</si>
  <si>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</si>
  <si>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</si>
  <si>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</si>
  <si>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</si>
  <si>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</si>
  <si>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</si>
  <si>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</si>
  <si>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</si>
  <si>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</si>
  <si>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</si>
  <si>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</si>
  <si>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</si>
  <si>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</si>
  <si>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</si>
  <si>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</si>
  <si>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</si>
  <si>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</si>
  <si>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</si>
  <si>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</si>
  <si>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</si>
  <si>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</si>
  <si>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</si>
  <si>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</si>
  <si>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</si>
  <si>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</si>
  <si>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</si>
  <si>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</si>
  <si>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</si>
  <si>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</si>
  <si>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</si>
  <si>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</si>
  <si>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</si>
  <si>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</si>
  <si>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</si>
  <si>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</si>
  <si>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</si>
  <si>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</si>
  <si>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</si>
  <si>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</si>
  <si>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</si>
  <si>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</si>
  <si>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</si>
  <si>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</si>
  <si>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</si>
  <si>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</si>
  <si>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</si>
  <si>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</si>
  <si>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</si>
  <si>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</si>
  <si>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</si>
  <si>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</si>
  <si>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</si>
  <si>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</si>
  <si>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</si>
  <si>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</si>
  <si>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</si>
  <si>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</si>
  <si>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</si>
  <si>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</si>
  <si>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</si>
  <si>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</si>
  <si>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</si>
  <si>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</si>
  <si>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</si>
  <si>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</si>
  <si>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</si>
  <si>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</si>
  <si>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</si>
  <si>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</si>
  <si>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</si>
  <si>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</si>
  <si>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</si>
  <si>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</si>
  <si>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</si>
  <si>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</si>
  <si>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</si>
  <si>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</si>
  <si>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</si>
  <si>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</si>
  <si>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</si>
  <si>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</si>
  <si>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</si>
  <si>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</si>
  <si>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</si>
  <si>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</si>
  <si>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</si>
  <si>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</si>
  <si>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</si>
  <si>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</si>
  <si>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</si>
  <si>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</si>
  <si>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</si>
  <si>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</si>
  <si>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</si>
  <si>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</si>
  <si>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</si>
  <si>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</si>
  <si>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</si>
  <si>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</si>
  <si>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</si>
  <si>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</si>
  <si>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</si>
  <si>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</si>
  <si>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</si>
  <si>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</si>
  <si>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</si>
  <si>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</si>
  <si>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</si>
  <si>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</si>
  <si>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</si>
  <si>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</si>
  <si>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</si>
  <si>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</si>
  <si>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</si>
  <si>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</si>
  <si>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</si>
  <si>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</si>
  <si>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</si>
  <si>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</si>
  <si>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</si>
  <si>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</si>
  <si>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</si>
  <si>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</si>
  <si>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</si>
  <si>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</si>
  <si>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</si>
  <si>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</si>
  <si>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</si>
  <si>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</si>
  <si>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</si>
  <si>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</si>
  <si>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</si>
  <si>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</si>
  <si>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</si>
  <si>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</si>
  <si>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</si>
  <si>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</si>
  <si>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</si>
  <si>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</si>
  <si>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</si>
  <si>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</si>
  <si>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</si>
  <si>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</si>
  <si>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</si>
  <si>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</si>
  <si>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</si>
  <si>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</si>
  <si>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</si>
  <si>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</si>
  <si>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</si>
  <si>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</si>
  <si>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</si>
  <si>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</si>
  <si>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</si>
  <si>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</si>
  <si>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</si>
  <si>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</si>
  <si>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</si>
  <si>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</si>
  <si>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</si>
  <si>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</si>
  <si>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</si>
  <si>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</si>
  <si>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</si>
  <si>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</si>
  <si>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</si>
  <si>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</si>
  <si>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</si>
  <si>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</si>
  <si>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</si>
  <si>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</si>
  <si>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</si>
  <si>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</si>
  <si>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</si>
  <si>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</si>
  <si>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</si>
  <si>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</si>
  <si>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</si>
  <si>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</si>
  <si>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</si>
  <si>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</si>
  <si>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</si>
  <si>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</si>
  <si>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</si>
  <si>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</si>
  <si>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</si>
  <si>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</si>
  <si>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</si>
  <si>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</si>
  <si>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</si>
  <si>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</si>
  <si>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</si>
  <si>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</si>
  <si>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</si>
  <si>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</si>
  <si>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</si>
  <si>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</si>
  <si>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</si>
  <si>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</si>
  <si>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</si>
  <si>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</si>
  <si>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</si>
  <si>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</si>
  <si>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</si>
  <si>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</si>
  <si>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</si>
  <si>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</si>
  <si>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</si>
  <si>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</si>
  <si>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</si>
  <si>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</si>
  <si>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</si>
  <si>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</si>
  <si>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</si>
  <si>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</si>
  <si>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</si>
  <si>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</si>
  <si>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</si>
  <si>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</si>
  <si>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</si>
  <si>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</si>
  <si>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</si>
  <si>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</si>
  <si>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</si>
  <si>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</si>
  <si>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</si>
  <si>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</si>
  <si>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</si>
  <si>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</si>
  <si>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</si>
  <si>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</si>
  <si>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</si>
  <si>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</si>
  <si>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</si>
  <si>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</si>
  <si>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</si>
  <si>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</si>
  <si>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</si>
  <si>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</si>
  <si>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</si>
  <si>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</si>
  <si>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</si>
  <si>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</si>
  <si>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</si>
  <si>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</si>
  <si>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</si>
  <si>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</si>
  <si>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</si>
  <si>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</si>
  <si>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</si>
  <si>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</si>
  <si>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</si>
  <si>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</si>
  <si>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</si>
  <si>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</si>
  <si>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</si>
  <si>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</si>
  <si>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</si>
  <si>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</si>
  <si>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</si>
  <si>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</si>
  <si>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</si>
  <si>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</si>
  <si>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</si>
  <si>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</si>
  <si>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</si>
  <si>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</si>
  <si>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</si>
  <si>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</si>
  <si>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</si>
  <si>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</si>
  <si>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</si>
  <si>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</si>
  <si>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</si>
  <si>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</si>
  <si>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</si>
  <si>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</si>
  <si>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</si>
  <si>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</si>
  <si>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</si>
  <si>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</si>
  <si>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</si>
  <si>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</si>
  <si>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</si>
  <si>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</si>
  <si>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</si>
  <si>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</si>
  <si>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</si>
  <si>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</si>
  <si>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</si>
  <si>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</si>
  <si>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</si>
  <si>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</si>
  <si>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</si>
  <si>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</si>
  <si>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</si>
  <si>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</si>
  <si>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</si>
  <si>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</si>
  <si>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</si>
  <si>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</si>
  <si>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</si>
  <si>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</si>
  <si>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</si>
  <si>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</si>
  <si>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</si>
  <si>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</si>
  <si>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</si>
  <si>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</si>
  <si>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</si>
  <si>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</si>
  <si>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</si>
  <si>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</si>
  <si>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</si>
  <si>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</si>
  <si>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</si>
  <si>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</si>
  <si>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</si>
  <si>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</si>
  <si>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</si>
  <si>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</si>
  <si>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</si>
  <si>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</si>
  <si>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</si>
  <si>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</si>
  <si>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</si>
  <si>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</si>
  <si>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</si>
  <si>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</si>
  <si>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</si>
  <si>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</si>
  <si>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</si>
  <si>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</si>
  <si>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</si>
  <si>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</si>
  <si>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</si>
  <si>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</si>
  <si>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</si>
  <si>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</si>
  <si>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</si>
  <si>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</si>
  <si>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</si>
  <si>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</si>
  <si>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</si>
  <si>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</si>
  <si>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</si>
  <si>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</si>
  <si>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</si>
  <si>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</si>
  <si>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</si>
  <si>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</si>
  <si>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</si>
  <si>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</si>
  <si>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</si>
  <si>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</si>
  <si>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</si>
  <si>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</si>
  <si>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</si>
  <si>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</si>
  <si>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</si>
  <si>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</si>
  <si>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</si>
  <si>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</si>
  <si>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</si>
  <si>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</si>
  <si>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</si>
  <si>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</si>
  <si>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</si>
  <si>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</si>
  <si>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</si>
  <si>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</si>
  <si>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</si>
  <si>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</si>
  <si>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</si>
  <si>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</si>
  <si>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</si>
  <si>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</si>
  <si>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</si>
  <si>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</si>
  <si>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</si>
  <si>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</si>
  <si>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</si>
  <si>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</si>
  <si>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</si>
  <si>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</si>
  <si>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</si>
  <si>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</si>
  <si>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</si>
  <si>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</si>
  <si>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</si>
  <si>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</si>
  <si>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</si>
  <si>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</si>
  <si>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</si>
  <si>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</si>
  <si>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</si>
  <si>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</si>
  <si>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</si>
  <si>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</si>
  <si>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</si>
  <si>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</si>
  <si>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</si>
  <si>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</si>
  <si>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</si>
  <si>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</si>
  <si>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</si>
  <si>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</si>
  <si>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</si>
  <si>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</si>
  <si>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</si>
  <si>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</si>
  <si>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</si>
  <si>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</si>
  <si>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</si>
  <si>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</si>
  <si>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</si>
  <si>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</si>
  <si>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</si>
  <si>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</si>
  <si>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</si>
  <si>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</si>
  <si>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</si>
  <si>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</si>
  <si>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</si>
  <si>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</si>
  <si>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</si>
  <si>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</si>
  <si>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</si>
  <si>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</si>
  <si>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</si>
  <si>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</si>
  <si>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</si>
  <si>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</si>
  <si>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</si>
  <si>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</si>
  <si>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</si>
  <si>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</si>
  <si>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</si>
  <si>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</si>
  <si>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</si>
  <si>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</si>
  <si>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</si>
  <si>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</si>
  <si>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</si>
  <si>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</si>
  <si>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</si>
  <si>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</si>
  <si>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</si>
  <si>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</si>
  <si>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</si>
  <si>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</si>
  <si>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</si>
  <si>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</si>
  <si>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</si>
  <si>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</si>
  <si>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</si>
  <si>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</si>
  <si>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</si>
  <si>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</si>
  <si>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</si>
  <si>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</si>
  <si>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</si>
  <si>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</si>
  <si>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</si>
  <si>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</si>
  <si>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</si>
  <si>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</si>
  <si>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</si>
  <si>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</si>
  <si>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</si>
  <si>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</si>
  <si>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</si>
  <si>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</si>
  <si>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</si>
  <si>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</si>
  <si>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</si>
  <si>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</si>
  <si>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</si>
  <si>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</si>
  <si>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</si>
  <si>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</si>
  <si>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</si>
  <si>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</si>
  <si>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</si>
  <si>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</si>
  <si>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</si>
  <si>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</si>
  <si>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</si>
  <si>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</si>
  <si>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</si>
  <si>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</si>
  <si>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</si>
  <si>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</si>
  <si>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</si>
  <si>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</si>
  <si>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</si>
  <si>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</si>
  <si>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</si>
  <si>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</si>
  <si>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</si>
  <si>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</si>
  <si>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</si>
  <si>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</si>
  <si>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</si>
  <si>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</si>
  <si>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</si>
  <si>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</si>
  <si>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</si>
  <si>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</si>
  <si>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</si>
  <si>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</si>
  <si>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</si>
  <si>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</si>
  <si>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</si>
  <si>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</si>
  <si>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</si>
  <si>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</si>
  <si>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</si>
  <si>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</si>
  <si>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</si>
  <si>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</si>
  <si>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</si>
  <si>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</si>
  <si>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</si>
  <si>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</si>
  <si>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</si>
  <si>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</si>
  <si>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</si>
  <si>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</si>
  <si>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</si>
  <si>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</si>
  <si>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</si>
  <si>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</si>
  <si>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</si>
  <si>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</si>
  <si>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</si>
  <si>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</si>
  <si>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</si>
  <si>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</si>
  <si>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</si>
  <si>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</si>
  <si>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</si>
  <si>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</si>
  <si>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</si>
  <si>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</si>
  <si>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</si>
  <si>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</si>
  <si>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</si>
  <si>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</si>
  <si>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</si>
  <si>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</si>
  <si>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</si>
  <si>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</si>
  <si>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</si>
  <si>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</si>
  <si>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</si>
  <si>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</si>
  <si>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</si>
  <si>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</si>
  <si>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</si>
  <si>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</si>
  <si>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</si>
  <si>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</si>
  <si>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</si>
  <si>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</si>
  <si>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</si>
  <si>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</si>
  <si>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</si>
  <si>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</si>
  <si>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</si>
  <si>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</si>
  <si>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</si>
  <si>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</si>
  <si>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</si>
  <si>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</si>
  <si>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</si>
  <si>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</si>
  <si>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</si>
  <si>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</si>
  <si>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</si>
  <si>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</si>
  <si>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</si>
  <si>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</si>
  <si>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</si>
  <si>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</si>
  <si>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</si>
  <si>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</si>
  <si>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</si>
  <si>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</si>
  <si>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</si>
  <si>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</si>
  <si>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</si>
  <si>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</si>
  <si>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</si>
  <si>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</si>
  <si>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</si>
  <si>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</si>
  <si>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</si>
  <si>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</si>
  <si>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</si>
  <si>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</si>
  <si>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</si>
  <si>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</si>
  <si>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</si>
  <si>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</si>
  <si>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</si>
  <si>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</si>
  <si>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</si>
  <si>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</si>
  <si>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</si>
  <si>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</si>
  <si>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</si>
  <si>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</si>
  <si>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</si>
  <si>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</si>
  <si>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</si>
  <si>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</si>
  <si>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</si>
  <si>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</si>
  <si>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</si>
  <si>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</si>
  <si>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</si>
  <si>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</si>
  <si>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</si>
  <si>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</si>
  <si>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</si>
  <si>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</si>
  <si>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</si>
  <si>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</si>
  <si>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</si>
  <si>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</si>
  <si>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</si>
  <si>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</si>
  <si>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</si>
  <si>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</si>
  <si>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</si>
  <si>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</si>
  <si>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</si>
  <si>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</si>
  <si>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</si>
  <si>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</si>
  <si>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</si>
  <si>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</si>
  <si>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</si>
  <si>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</si>
  <si>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</si>
  <si>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</si>
  <si>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</si>
  <si>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</si>
  <si>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</si>
  <si>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</si>
  <si>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</si>
  <si>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</si>
  <si>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</si>
  <si>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</si>
  <si>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</si>
  <si>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</si>
  <si>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</si>
  <si>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</si>
  <si>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</si>
  <si>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</si>
  <si>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</si>
  <si>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</si>
  <si>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</si>
  <si>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</si>
  <si>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</si>
  <si>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</si>
  <si>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</si>
  <si>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</si>
  <si>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</si>
  <si>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</si>
  <si>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</si>
  <si>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</si>
  <si>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</si>
  <si>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</si>
  <si>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</si>
  <si>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</si>
  <si>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</si>
  <si>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</si>
  <si>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</si>
  <si>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</si>
  <si>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</si>
  <si>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</si>
  <si>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</si>
  <si>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</si>
  <si>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</si>
  <si>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</si>
  <si>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</si>
  <si>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</si>
  <si>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</si>
  <si>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</si>
  <si>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</si>
  <si>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</si>
  <si>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</si>
  <si>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</si>
  <si>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</si>
  <si>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</si>
  <si>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</si>
  <si>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</si>
  <si>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</si>
  <si>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</si>
  <si>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</si>
  <si>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</si>
  <si>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</si>
  <si>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</si>
  <si>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</si>
  <si>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</si>
  <si>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</si>
  <si>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</si>
  <si>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</si>
  <si>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</si>
  <si>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</si>
  <si>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</si>
  <si>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</si>
  <si>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</si>
  <si>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</si>
  <si>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</si>
  <si>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</si>
  <si>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</si>
  <si>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</si>
  <si>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</si>
  <si>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</si>
  <si>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</si>
  <si>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</si>
  <si>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</si>
  <si>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</si>
  <si>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</si>
  <si>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</si>
  <si>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</si>
  <si>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</si>
  <si>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</si>
  <si>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</si>
  <si>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</si>
  <si>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</si>
  <si>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</si>
  <si>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</si>
  <si>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</si>
  <si>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</si>
  <si>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</si>
  <si>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</si>
  <si>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</si>
  <si>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</si>
  <si>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</si>
  <si>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</si>
  <si>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</si>
  <si>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</si>
  <si>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</si>
  <si>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</si>
  <si>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</si>
  <si>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</si>
  <si>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</si>
  <si>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</si>
  <si>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</si>
  <si>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</si>
  <si>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</si>
  <si>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</si>
  <si>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</si>
  <si>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</si>
  <si>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</si>
  <si>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</si>
  <si>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</si>
  <si>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</si>
  <si>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</si>
  <si>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</si>
  <si>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</si>
  <si>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</si>
  <si>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</si>
  <si>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</si>
  <si>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</si>
  <si>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</si>
  <si>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</si>
  <si>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</si>
  <si>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</si>
  <si>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</si>
  <si>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</si>
  <si>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</si>
  <si>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</si>
  <si>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</si>
  <si>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</si>
  <si>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</si>
  <si>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</si>
  <si>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</si>
  <si>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</si>
  <si>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</si>
  <si>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</si>
  <si>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</si>
  <si>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</si>
  <si>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</si>
  <si>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</si>
  <si>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</si>
  <si>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</si>
  <si>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</si>
  <si>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</si>
  <si>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</si>
  <si>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</si>
  <si>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</si>
  <si>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</si>
  <si>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</si>
  <si>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</si>
  <si>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</si>
  <si>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</si>
  <si>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</si>
  <si>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</si>
  <si>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</si>
  <si>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</si>
  <si>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</si>
  <si>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</si>
  <si>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</si>
  <si>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</si>
  <si>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</si>
  <si>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</si>
  <si>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</si>
  <si>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</si>
  <si>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</si>
  <si>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</si>
  <si>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</si>
  <si>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</si>
  <si>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</si>
  <si>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</si>
  <si>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</si>
  <si>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</si>
  <si>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</si>
  <si>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</si>
  <si>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</si>
  <si>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</si>
  <si>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</si>
  <si>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</si>
  <si>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</si>
  <si>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</si>
  <si>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</si>
  <si>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</si>
  <si>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</si>
  <si>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</si>
  <si>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</si>
  <si>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</si>
  <si>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</si>
  <si>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</si>
  <si>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</si>
  <si>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</si>
  <si>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</si>
  <si>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</si>
  <si>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</si>
  <si>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</si>
  <si>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</si>
  <si>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</si>
  <si>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</si>
  <si>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</si>
  <si>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</si>
  <si>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</si>
  <si>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</si>
  <si>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</si>
  <si>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</si>
  <si>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</si>
  <si>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</si>
  <si>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</si>
  <si>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</si>
  <si>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</si>
  <si>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</si>
  <si>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</si>
  <si>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</si>
  <si>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</si>
  <si>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</si>
  <si>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</si>
  <si>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</si>
  <si>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</si>
  <si>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</si>
  <si>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</si>
  <si>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</si>
  <si>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</si>
  <si>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</si>
  <si>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</si>
  <si>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</si>
  <si>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</si>
  <si>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</si>
  <si>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</si>
  <si>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</si>
  <si>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</si>
  <si>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</si>
  <si>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</si>
  <si>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</si>
  <si>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</si>
  <si>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</si>
  <si>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</si>
  <si>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</si>
  <si>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</si>
  <si>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</si>
  <si>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</si>
  <si>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</si>
  <si>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</si>
  <si>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</si>
  <si>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</si>
  <si>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</si>
  <si>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</si>
  <si>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</si>
  <si>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</si>
  <si>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</si>
  <si>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</si>
  <si>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</si>
  <si>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</si>
  <si>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</si>
  <si>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</si>
  <si>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</si>
  <si>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</si>
  <si>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</si>
  <si>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</si>
  <si>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</si>
  <si>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</si>
  <si>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</si>
  <si>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</si>
  <si>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</si>
  <si>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</si>
  <si>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</si>
  <si>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</si>
  <si>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</si>
  <si>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</si>
  <si>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</si>
  <si>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</si>
  <si>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</si>
  <si>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</si>
  <si>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</si>
  <si>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</si>
  <si>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</si>
  <si>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</si>
  <si>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</si>
  <si>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</si>
  <si>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</si>
  <si>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</si>
  <si>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</si>
  <si>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</si>
  <si>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</si>
  <si>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</si>
  <si>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</si>
  <si>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</si>
  <si>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</si>
  <si>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</si>
  <si>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</si>
  <si>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</si>
  <si>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</si>
  <si>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</si>
  <si>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</si>
  <si>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</si>
  <si>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</si>
  <si>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</si>
  <si>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</si>
  <si>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</si>
  <si>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</si>
  <si>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</si>
  <si>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</si>
  <si>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</si>
  <si>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</si>
  <si>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</si>
  <si>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</si>
  <si>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</si>
  <si>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</si>
  <si>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</si>
  <si>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</si>
  <si>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</si>
  <si>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</si>
  <si>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</si>
  <si>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</si>
  <si>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</si>
  <si>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</si>
  <si>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</si>
  <si>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</si>
  <si>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</si>
  <si>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</si>
  <si>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</si>
  <si>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</si>
  <si>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</si>
  <si>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</si>
  <si>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</si>
  <si>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</si>
  <si>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</si>
  <si>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</si>
  <si>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</si>
  <si>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</si>
  <si>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</si>
  <si>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</si>
  <si>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</si>
  <si>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</si>
  <si>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</si>
  <si>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</si>
  <si>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</si>
  <si>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</si>
  <si>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</si>
  <si>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</si>
  <si>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</si>
  <si>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</si>
  <si>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</si>
  <si>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</si>
  <si>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</si>
  <si>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</si>
  <si>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</si>
  <si>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</si>
  <si>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</si>
  <si>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</si>
  <si>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</si>
  <si>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</si>
  <si>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</si>
  <si>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</si>
  <si>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</si>
  <si>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</si>
  <si>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</si>
  <si>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</si>
  <si>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</si>
  <si>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</si>
  <si>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</si>
  <si>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</si>
  <si>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</si>
  <si>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</si>
  <si>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</si>
  <si>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</si>
  <si>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</si>
  <si>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</si>
  <si>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</si>
  <si>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</si>
  <si>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</si>
  <si>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</si>
  <si>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</si>
  <si>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</si>
  <si>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</si>
  <si>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</si>
  <si>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</si>
  <si>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</si>
  <si>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</si>
  <si>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</si>
  <si>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</si>
  <si>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</si>
  <si>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</si>
  <si>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</si>
  <si>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</si>
  <si>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</si>
  <si>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</si>
  <si>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</si>
  <si>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</si>
  <si>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</si>
  <si>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</si>
  <si>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</si>
  <si>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</si>
  <si>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</si>
  <si>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</si>
  <si>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</si>
  <si>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</si>
  <si>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</si>
  <si>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</si>
  <si>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</si>
  <si>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</si>
  <si>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</si>
  <si>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</si>
  <si>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</si>
  <si>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</si>
  <si>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</si>
  <si>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</si>
  <si>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</si>
  <si>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</si>
  <si>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</si>
  <si>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</si>
  <si>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</si>
  <si>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</si>
  <si>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</si>
  <si>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</si>
  <si>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</si>
  <si>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</si>
  <si>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</si>
  <si>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</si>
  <si>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</si>
  <si>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</si>
  <si>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</si>
  <si>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</si>
  <si>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</si>
  <si>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</si>
  <si>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</si>
  <si>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</si>
  <si>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</si>
  <si>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</si>
  <si>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</si>
  <si>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</si>
  <si>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</si>
  <si>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</si>
  <si>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</si>
  <si>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</si>
  <si>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</si>
  <si>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</si>
  <si>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</si>
  <si>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</si>
  <si>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</si>
  <si>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</si>
  <si>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</si>
  <si>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</si>
  <si>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</si>
  <si>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</si>
  <si>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</si>
  <si>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</si>
  <si>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</si>
  <si>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</si>
  <si>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</si>
  <si>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</si>
  <si>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</si>
  <si>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</si>
  <si>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</si>
  <si>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</si>
  <si>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</si>
  <si>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</si>
  <si>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</si>
  <si>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</si>
  <si>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</si>
  <si>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</si>
  <si>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</si>
  <si>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</si>
  <si>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</si>
  <si>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</si>
  <si>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</si>
  <si>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</si>
  <si>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</si>
  <si>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</si>
  <si>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</si>
  <si>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</si>
  <si>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</si>
  <si>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</si>
  <si>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</si>
  <si>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</si>
  <si>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</si>
  <si>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</si>
  <si>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</si>
  <si>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</si>
  <si>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</si>
  <si>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</si>
  <si>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</si>
  <si>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</si>
  <si>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</si>
  <si>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</si>
  <si>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</si>
  <si>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</si>
  <si>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</si>
  <si>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</si>
  <si>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</si>
  <si>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</si>
  <si>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</si>
  <si>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</si>
  <si>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</si>
  <si>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</si>
  <si>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</si>
  <si>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</si>
  <si>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</si>
  <si>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</si>
  <si>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</si>
  <si>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</si>
  <si>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</si>
  <si>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</si>
  <si>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</si>
  <si>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</si>
  <si>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</si>
  <si>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</si>
  <si>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</si>
  <si>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</si>
  <si>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</si>
  <si>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</si>
  <si>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</si>
  <si>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</si>
  <si>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</si>
  <si>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</si>
  <si>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</si>
  <si>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</si>
  <si>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</si>
  <si>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</si>
  <si>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</si>
  <si>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</si>
  <si>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</si>
  <si>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</si>
  <si>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</si>
  <si>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</si>
  <si>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</si>
  <si>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</si>
  <si>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</si>
  <si>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</si>
  <si>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</si>
  <si>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</si>
  <si>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</si>
  <si>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</si>
  <si>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</si>
  <si>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</si>
  <si>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</si>
  <si>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</si>
  <si>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</si>
  <si>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</si>
  <si>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</si>
  <si>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</si>
  <si>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</si>
  <si>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</si>
  <si>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</si>
  <si>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</si>
  <si>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</si>
  <si>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</si>
  <si>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</si>
  <si>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</si>
  <si>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</si>
  <si>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</si>
  <si>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</si>
  <si>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</si>
  <si>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</si>
  <si>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</si>
  <si>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</si>
  <si>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</si>
  <si>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</si>
  <si>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</si>
  <si>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</si>
  <si>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</si>
  <si>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</si>
  <si>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</si>
  <si>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</si>
  <si>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</si>
  <si>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</si>
  <si>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</si>
  <si>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</si>
  <si>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</si>
  <si>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</si>
  <si>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</si>
  <si>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</si>
  <si>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</si>
  <si>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</si>
  <si>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</si>
  <si>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</si>
  <si>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</si>
  <si>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</si>
  <si>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</si>
  <si>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</si>
  <si>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</si>
  <si>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</si>
  <si>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</si>
  <si>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</si>
  <si>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</si>
  <si>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</si>
  <si>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</si>
  <si>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</si>
  <si>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</si>
  <si>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</si>
  <si>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</si>
  <si>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</si>
  <si>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</si>
  <si>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</si>
  <si>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</si>
  <si>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</si>
  <si>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</si>
  <si>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</si>
  <si>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</si>
  <si>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</si>
  <si>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</si>
  <si>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</si>
  <si>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</si>
  <si>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</si>
  <si>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</si>
  <si>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</si>
  <si>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</si>
  <si>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</si>
  <si>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</si>
  <si>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</si>
  <si>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</si>
  <si>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</si>
  <si>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</si>
  <si>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</si>
  <si>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</si>
  <si>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</si>
  <si>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</si>
  <si>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</si>
  <si>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</si>
  <si>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</si>
  <si>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</si>
  <si>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</si>
  <si>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</si>
  <si>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</si>
  <si>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</si>
  <si>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</si>
  <si>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</si>
  <si>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</si>
  <si>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</si>
  <si>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</si>
  <si>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</si>
  <si>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</si>
  <si>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</si>
  <si>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</si>
  <si>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</si>
  <si>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</si>
  <si>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</si>
  <si>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</si>
  <si>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</si>
  <si>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</si>
  <si>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</si>
  <si>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</si>
  <si>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</si>
  <si>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</si>
  <si>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</si>
  <si>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</si>
  <si>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</si>
  <si>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</si>
  <si>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</si>
  <si>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</si>
  <si>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</si>
  <si>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</si>
  <si>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</si>
  <si>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</si>
  <si>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</si>
  <si>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</si>
  <si>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</si>
  <si>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</si>
  <si>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</si>
  <si>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</si>
  <si>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</si>
  <si>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</si>
  <si>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</si>
  <si>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</si>
  <si>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</si>
  <si>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</si>
  <si>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</si>
  <si>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</si>
  <si>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</si>
  <si>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</si>
  <si>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</si>
  <si>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</si>
  <si>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</si>
  <si>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</si>
  <si>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</si>
  <si>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</si>
  <si>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</si>
  <si>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</si>
  <si>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</si>
  <si>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</si>
  <si>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</si>
  <si>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</si>
  <si>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</si>
  <si>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</si>
  <si>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</si>
  <si>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</si>
  <si>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</si>
  <si>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</si>
  <si>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</si>
  <si>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</si>
  <si>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</si>
  <si>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</si>
  <si>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</si>
  <si>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</si>
  <si>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</si>
  <si>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</si>
  <si>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</si>
  <si>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</si>
  <si>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</si>
  <si>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</si>
  <si>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</si>
  <si>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</si>
  <si>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</si>
  <si>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</si>
  <si>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</si>
  <si>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</si>
  <si>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</si>
  <si>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</si>
  <si>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</si>
  <si>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</si>
  <si>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</si>
  <si>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</si>
  <si>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</si>
  <si>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</si>
  <si>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</si>
  <si>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</si>
  <si>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</si>
  <si>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</si>
  <si>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</si>
  <si>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</si>
  <si>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</si>
  <si>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</si>
  <si>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</si>
  <si>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</si>
  <si>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</si>
  <si>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</si>
  <si>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</si>
  <si>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</si>
  <si>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</si>
  <si>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</si>
  <si>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</si>
  <si>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</si>
  <si>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</si>
  <si>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</si>
  <si>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</si>
  <si>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</si>
  <si>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</si>
  <si>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</si>
  <si>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</si>
  <si>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</si>
  <si>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</si>
  <si>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</si>
  <si>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</si>
  <si>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</si>
  <si>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</si>
  <si>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</si>
  <si>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</si>
  <si>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</si>
  <si>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</si>
  <si>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</si>
  <si>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</si>
  <si>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</si>
  <si>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</si>
  <si>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</si>
  <si>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</si>
  <si>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</si>
  <si>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</si>
  <si>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</si>
  <si>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</si>
  <si>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</si>
  <si>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</si>
  <si>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</si>
  <si>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</si>
  <si>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</si>
  <si>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</si>
  <si>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</si>
  <si>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</si>
  <si>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</si>
  <si>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</si>
  <si>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</si>
  <si>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</si>
  <si>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</si>
  <si>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</si>
  <si>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</si>
  <si>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</si>
  <si>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</si>
  <si>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</si>
  <si>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</si>
  <si>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</si>
  <si>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</si>
  <si>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</si>
  <si>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</si>
  <si>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</si>
  <si>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</si>
  <si>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</si>
  <si>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</si>
  <si>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</si>
  <si>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</si>
  <si>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</si>
  <si>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</si>
  <si>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</si>
  <si>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</si>
  <si>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</si>
  <si>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</si>
  <si>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</si>
  <si>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</si>
  <si>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</si>
  <si>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</si>
  <si>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</si>
  <si>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</si>
  <si>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</si>
  <si>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</si>
  <si>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</si>
  <si>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</si>
  <si>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</si>
  <si>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</si>
  <si>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</si>
  <si>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</si>
  <si>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</si>
  <si>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</si>
  <si>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</si>
  <si>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</si>
  <si>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</si>
  <si>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</si>
  <si>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</si>
  <si>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</si>
  <si>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</si>
  <si>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</si>
  <si>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</si>
  <si>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</si>
  <si>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</si>
  <si>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</si>
  <si>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</si>
  <si>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</si>
  <si>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</si>
  <si>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</si>
  <si>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</si>
  <si>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</si>
  <si>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</si>
  <si>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</si>
  <si>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</si>
  <si>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</si>
  <si>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</si>
  <si>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</si>
  <si>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</si>
  <si>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</si>
  <si>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</si>
  <si>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</si>
  <si>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</si>
  <si>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</si>
  <si>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</si>
  <si>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</si>
  <si>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</si>
  <si>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</si>
  <si>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</si>
  <si>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</si>
  <si>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</si>
  <si>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</si>
  <si>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</si>
  <si>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</si>
  <si>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</si>
  <si>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</si>
  <si>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</si>
  <si>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</si>
  <si>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</si>
  <si>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</si>
  <si>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</si>
  <si>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</si>
  <si>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</si>
  <si>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</si>
  <si>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</si>
  <si>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</si>
  <si>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</si>
  <si>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</si>
  <si>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</si>
  <si>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</si>
  <si>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</si>
  <si>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</si>
  <si>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</si>
  <si>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</si>
  <si>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</si>
  <si>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</si>
  <si>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</si>
  <si>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</si>
  <si>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</si>
  <si>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</si>
  <si>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</si>
  <si>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</si>
  <si>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</si>
  <si>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</si>
  <si>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</si>
  <si>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</si>
  <si>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</si>
  <si>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</si>
  <si>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</si>
  <si>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</si>
  <si>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</si>
  <si>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</si>
  <si>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</si>
  <si>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</si>
  <si>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</si>
  <si>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</si>
  <si>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</si>
  <si>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</si>
  <si>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</si>
  <si>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</si>
  <si>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</si>
  <si>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</si>
  <si>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</si>
  <si>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</si>
  <si>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</si>
  <si>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</si>
  <si>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</si>
  <si>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</si>
  <si>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</si>
  <si>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</si>
  <si>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</si>
  <si>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</si>
  <si>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</si>
  <si>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</si>
  <si>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</si>
  <si>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</si>
  <si>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</si>
  <si>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</si>
  <si>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</si>
  <si>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</si>
  <si>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</si>
  <si>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</si>
  <si>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</si>
  <si>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</si>
  <si>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</si>
  <si>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</si>
  <si>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</si>
  <si>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</si>
  <si>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</si>
  <si>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</si>
  <si>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</si>
  <si>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</si>
  <si>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</si>
  <si>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</si>
  <si>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</si>
  <si>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</si>
  <si>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</si>
  <si>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</si>
  <si>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</si>
  <si>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</si>
  <si>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</si>
  <si>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</si>
  <si>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</si>
  <si>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</si>
  <si>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</si>
  <si>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</si>
  <si>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</si>
  <si>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</si>
  <si>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</si>
  <si>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</si>
  <si>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</si>
  <si>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</si>
  <si>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</si>
  <si>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</si>
  <si>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</si>
  <si>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</si>
  <si>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</si>
  <si>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</si>
  <si>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</si>
  <si>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</si>
  <si>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</si>
  <si>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</si>
  <si>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</si>
  <si>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</si>
  <si>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</si>
  <si>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</si>
  <si>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</si>
  <si>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</si>
  <si>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</si>
  <si>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</si>
  <si>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</si>
  <si>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</si>
  <si>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</si>
  <si>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</si>
  <si>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</si>
  <si>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</si>
  <si>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</si>
  <si>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</si>
  <si>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</si>
  <si>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</si>
  <si>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</si>
  <si>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</si>
  <si>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</si>
  <si>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</si>
  <si>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</si>
  <si>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</si>
  <si>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</si>
  <si>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</si>
  <si>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</si>
  <si>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</si>
  <si>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</si>
  <si>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</si>
  <si>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</si>
  <si>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</si>
  <si>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</si>
  <si>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</si>
  <si>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</si>
  <si>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</si>
  <si>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</si>
  <si>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</si>
  <si>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</si>
  <si>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</si>
  <si>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</si>
  <si>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</si>
  <si>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</si>
  <si>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</si>
  <si>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</si>
  <si>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</si>
  <si>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</si>
  <si>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</si>
  <si>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</si>
  <si>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</si>
  <si>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</si>
  <si>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</si>
  <si>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</si>
  <si>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</si>
  <si>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</si>
  <si>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</si>
  <si>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</si>
  <si>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</si>
  <si>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</si>
  <si>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</si>
  <si>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</si>
  <si>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</si>
  <si>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</si>
  <si>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</si>
  <si>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</si>
  <si>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</si>
  <si>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</si>
  <si>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</si>
  <si>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</si>
  <si>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</si>
  <si>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</si>
  <si>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</si>
  <si>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</si>
  <si>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</si>
  <si>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</si>
  <si>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</si>
  <si>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</si>
  <si>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</si>
  <si>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</si>
  <si>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</si>
  <si>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</si>
  <si>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</si>
  <si>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</si>
  <si>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</si>
  <si>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</si>
  <si>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</si>
  <si>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</si>
  <si>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</si>
  <si>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</si>
  <si>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</si>
  <si>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</si>
  <si>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</si>
  <si>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</si>
  <si>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</si>
  <si>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</si>
  <si>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</si>
  <si>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</si>
  <si>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</si>
  <si>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</si>
  <si>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</si>
  <si>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</si>
  <si>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</si>
  <si>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</si>
  <si>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</si>
  <si>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</si>
  <si>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</si>
  <si>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</si>
  <si>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</si>
  <si>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</si>
  <si>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</si>
  <si>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</si>
  <si>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</si>
  <si>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</si>
  <si>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</si>
  <si>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</si>
  <si>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</si>
  <si>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</si>
  <si>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</si>
  <si>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</si>
  <si>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</si>
  <si>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</si>
  <si>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</si>
  <si>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</si>
  <si>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</si>
  <si>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</si>
  <si>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</si>
  <si>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</si>
  <si>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</si>
  <si>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</si>
  <si>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</si>
  <si>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</si>
  <si>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</si>
  <si>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</si>
  <si>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</si>
  <si>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</si>
  <si>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</si>
  <si>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</si>
  <si>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</si>
  <si>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</si>
  <si>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</si>
  <si>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</si>
  <si>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</si>
  <si>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</si>
  <si>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</si>
  <si>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</si>
  <si>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</si>
  <si>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</si>
  <si>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</si>
  <si>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</si>
  <si>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</si>
  <si>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</si>
  <si>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</si>
  <si>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</si>
  <si>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</si>
  <si>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</si>
  <si>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</si>
  <si>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</si>
  <si>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</si>
  <si>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</si>
  <si>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</si>
  <si>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</si>
  <si>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</si>
  <si>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</si>
  <si>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</si>
  <si>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</si>
  <si>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</si>
  <si>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</si>
  <si>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</si>
  <si>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</si>
  <si>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</si>
  <si>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</si>
  <si>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</si>
  <si>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</si>
  <si>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</si>
  <si>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</si>
  <si>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</si>
  <si>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</si>
  <si>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</si>
  <si>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</si>
  <si>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</si>
  <si>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</si>
  <si>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</si>
  <si>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</si>
  <si>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</si>
  <si>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</si>
  <si>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</si>
  <si>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</si>
  <si>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</si>
  <si>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</si>
  <si>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</si>
  <si>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</si>
  <si>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</si>
  <si>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</si>
  <si>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</si>
  <si>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</si>
  <si>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</si>
  <si>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</si>
  <si>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</si>
  <si>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</si>
  <si>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</si>
  <si>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</si>
  <si>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</si>
  <si>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</si>
  <si>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</si>
  <si>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</si>
  <si>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</si>
  <si>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</si>
  <si>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</si>
  <si>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</si>
  <si>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</si>
  <si>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</si>
  <si>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</si>
  <si>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</si>
  <si>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</si>
  <si>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</si>
  <si>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</si>
  <si>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</si>
  <si>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</si>
  <si>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</si>
  <si>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</si>
  <si>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</si>
  <si>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</si>
  <si>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</si>
  <si>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</si>
  <si>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</si>
  <si>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</si>
  <si>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</si>
  <si>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</si>
  <si>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</si>
  <si>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</si>
  <si>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</si>
  <si>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</si>
  <si>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</si>
  <si>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</si>
  <si>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</si>
  <si>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</si>
  <si>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</si>
  <si>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</si>
  <si>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</si>
  <si>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</si>
  <si>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</si>
  <si>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</si>
  <si>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</si>
  <si>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</si>
  <si>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</si>
  <si>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</si>
  <si>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</si>
  <si>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</si>
  <si>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</si>
  <si>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</si>
  <si>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</si>
  <si>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</si>
  <si>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</si>
  <si>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</si>
  <si>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</si>
  <si>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</si>
  <si>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</si>
  <si>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</si>
  <si>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</si>
  <si>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</si>
  <si>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</si>
  <si>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</si>
  <si>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</si>
  <si>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</si>
  <si>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</si>
  <si>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</si>
  <si>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</si>
  <si>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</si>
  <si>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</si>
  <si>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</si>
  <si>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</si>
  <si>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</si>
  <si>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</si>
  <si>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</si>
  <si>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</si>
  <si>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</si>
  <si>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</si>
  <si>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</si>
  <si>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</si>
  <si>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</si>
  <si>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</si>
  <si>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</si>
  <si>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</si>
  <si>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</si>
  <si>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</si>
  <si>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</si>
  <si>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</si>
  <si>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</si>
  <si>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</si>
  <si>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</si>
  <si>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</si>
  <si>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</si>
  <si>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</si>
  <si>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</si>
  <si>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</si>
  <si>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</si>
  <si>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</si>
  <si>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</si>
  <si>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</si>
  <si>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</si>
  <si>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</si>
  <si>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</si>
  <si>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</si>
  <si>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</si>
  <si>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</si>
  <si>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</si>
  <si>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</si>
  <si>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</si>
  <si>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</si>
  <si>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</si>
  <si>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</si>
  <si>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</si>
  <si>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</si>
  <si>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</si>
  <si>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</si>
  <si>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</si>
  <si>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</si>
  <si>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</si>
  <si>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</si>
  <si>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</si>
  <si>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</si>
  <si>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</si>
  <si>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</si>
  <si>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</si>
  <si>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</si>
  <si>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</si>
  <si>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</si>
  <si>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</si>
  <si>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</si>
  <si>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</si>
  <si>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</si>
  <si>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</si>
  <si>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</si>
  <si>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</si>
  <si>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</si>
  <si>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</si>
  <si>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</si>
  <si>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</si>
  <si>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</si>
  <si>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</si>
  <si>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</si>
  <si>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</si>
  <si>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</si>
  <si>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</si>
  <si>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</si>
  <si>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</si>
  <si>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</si>
  <si>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</si>
  <si>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</si>
  <si>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</si>
  <si>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</si>
  <si>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</si>
  <si>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</si>
  <si>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</si>
  <si>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</si>
  <si>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</si>
  <si>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</si>
  <si>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</si>
  <si>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</si>
  <si>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</si>
  <si>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</si>
  <si>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</si>
  <si>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</si>
  <si>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</si>
  <si>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</si>
  <si>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</si>
  <si>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</si>
  <si>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</si>
  <si>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</si>
  <si>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</si>
  <si>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</si>
  <si>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</si>
  <si>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</si>
  <si>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</si>
  <si>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</si>
  <si>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</si>
  <si>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</si>
  <si>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</si>
  <si>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</si>
  <si>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</si>
  <si>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</si>
  <si>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</si>
  <si>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</si>
  <si>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</si>
  <si>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</si>
  <si>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</si>
  <si>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</si>
  <si>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</si>
  <si>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</si>
  <si>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</si>
  <si>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</si>
  <si>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</si>
  <si>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</si>
  <si>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</si>
  <si>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</si>
  <si>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</si>
  <si>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</si>
  <si>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</si>
  <si>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</si>
  <si>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</si>
  <si>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</si>
  <si>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</si>
  <si>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</si>
  <si>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</si>
  <si>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</si>
  <si>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</si>
  <si>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</si>
  <si>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</si>
  <si>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</si>
  <si>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</si>
  <si>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</si>
  <si>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</si>
  <si>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</si>
  <si>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</si>
  <si>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</si>
  <si>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</si>
  <si>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</si>
  <si>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</si>
  <si>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</si>
  <si>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</si>
  <si>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</si>
  <si>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</si>
  <si>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</si>
  <si>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</si>
  <si>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</si>
  <si>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</si>
  <si>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</si>
  <si>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</si>
  <si>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</si>
  <si>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</si>
  <si>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</si>
  <si>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</si>
  <si>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</si>
  <si>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</si>
  <si>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</si>
  <si>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</si>
  <si>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</si>
  <si>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</si>
  <si>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</si>
  <si>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</si>
  <si>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</si>
  <si>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</si>
  <si>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</si>
  <si>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</si>
  <si>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</si>
  <si>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</si>
  <si>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</si>
  <si>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</si>
  <si>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</si>
  <si>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</si>
  <si>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</si>
  <si>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</si>
  <si>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</si>
  <si>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</si>
  <si>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</si>
  <si>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</si>
  <si>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</si>
  <si>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</si>
  <si>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</si>
  <si>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</si>
  <si>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</si>
  <si>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</si>
  <si>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</si>
  <si>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</si>
  <si>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</si>
  <si>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</si>
  <si>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</si>
  <si>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</si>
  <si>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</si>
  <si>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</si>
  <si>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</si>
  <si>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</si>
  <si>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</si>
  <si>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</si>
  <si>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</si>
  <si>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</si>
  <si>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</si>
  <si>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</si>
  <si>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</si>
  <si>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</si>
  <si>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</si>
  <si>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</si>
  <si>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</si>
  <si>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</si>
  <si>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</si>
  <si>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</si>
  <si>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</si>
  <si>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</si>
  <si>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</si>
  <si>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</si>
  <si>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</si>
  <si>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</si>
  <si>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</si>
  <si>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</si>
  <si>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</si>
  <si>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</si>
  <si>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</si>
  <si>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</si>
  <si>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</si>
  <si>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</si>
  <si>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</si>
  <si>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</si>
  <si>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</si>
  <si>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</si>
  <si>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</si>
  <si>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</si>
  <si>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</si>
  <si>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</si>
  <si>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</si>
  <si>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</si>
  <si>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</si>
  <si>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</si>
  <si>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</si>
  <si>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</si>
  <si>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</si>
  <si>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</si>
  <si>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</si>
  <si>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</si>
  <si>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</si>
  <si>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</si>
  <si>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</si>
  <si>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</si>
  <si>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</si>
  <si>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</si>
  <si>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</si>
  <si>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</si>
  <si>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</si>
  <si>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</si>
  <si>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</si>
  <si>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</si>
  <si>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</si>
  <si>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</si>
  <si>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</si>
  <si>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</si>
  <si>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</si>
  <si>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</si>
  <si>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</si>
  <si>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</si>
  <si>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</si>
  <si>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</si>
  <si>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</si>
  <si>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</si>
  <si>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</si>
  <si>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</si>
  <si>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</si>
  <si>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</si>
  <si>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</si>
  <si>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</si>
  <si>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</si>
  <si>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</si>
  <si>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</si>
  <si>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</si>
  <si>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</si>
  <si>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</si>
  <si>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</si>
  <si>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</si>
  <si>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</si>
  <si>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</si>
  <si>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</si>
  <si>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</si>
  <si>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</si>
  <si>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</si>
  <si>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</si>
  <si>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</si>
  <si>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</si>
  <si>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</si>
  <si>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</si>
  <si>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</si>
  <si>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</si>
  <si>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</si>
  <si>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</si>
  <si>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</si>
  <si>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</si>
  <si>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</si>
  <si>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</si>
  <si>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</si>
  <si>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</si>
  <si>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</si>
  <si>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</si>
  <si>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</si>
  <si>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</si>
  <si>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</si>
  <si>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</si>
  <si>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</si>
  <si>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</si>
  <si>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</si>
  <si>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</si>
  <si>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</si>
  <si>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</si>
  <si>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</si>
  <si>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</si>
  <si>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</si>
  <si>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</si>
  <si>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</si>
  <si>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</si>
  <si>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</si>
  <si>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</si>
  <si>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</si>
  <si>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</si>
  <si>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</si>
  <si>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</si>
  <si>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</si>
  <si>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</si>
  <si>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</si>
  <si>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</si>
  <si>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</si>
  <si>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</si>
  <si>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</si>
  <si>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</si>
  <si>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</si>
  <si>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</si>
  <si>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</si>
  <si>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</si>
  <si>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</si>
  <si>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</si>
  <si>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</si>
  <si>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</si>
  <si>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</si>
  <si>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</si>
  <si>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</si>
  <si>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</si>
  <si>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</si>
  <si>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</si>
  <si>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</si>
  <si>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</si>
  <si>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</si>
  <si>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</si>
  <si>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</si>
  <si>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</si>
  <si>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</si>
  <si>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</si>
  <si>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</si>
  <si>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</si>
  <si>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</si>
  <si>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</si>
  <si>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</si>
  <si>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</si>
  <si>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</si>
  <si>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</si>
  <si>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</si>
  <si>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</si>
  <si>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</si>
  <si>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</si>
  <si>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</si>
  <si>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</si>
  <si>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</si>
  <si>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</si>
  <si>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</si>
  <si>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</si>
  <si>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</si>
  <si>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</si>
  <si>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</si>
  <si>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</si>
  <si>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</si>
  <si>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</si>
  <si>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</si>
  <si>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</si>
  <si>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</si>
  <si>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</si>
  <si>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</si>
  <si>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</si>
  <si>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</si>
  <si>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</si>
  <si>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</si>
  <si>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</si>
  <si>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</si>
  <si>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</si>
  <si>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</si>
  <si>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</si>
  <si>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</si>
  <si>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</si>
  <si>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</si>
  <si>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</si>
  <si>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</si>
  <si>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</si>
  <si>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</si>
  <si>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</si>
  <si>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</si>
  <si>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</si>
  <si>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</si>
  <si>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</si>
  <si>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</si>
  <si>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</si>
  <si>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</si>
  <si>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</si>
  <si>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</si>
  <si>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</si>
  <si>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</si>
  <si>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</si>
  <si>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</si>
  <si>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</si>
  <si>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</si>
  <si>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</si>
  <si>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</si>
  <si>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</si>
  <si>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</si>
  <si>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</si>
  <si>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</si>
  <si>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</si>
  <si>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</si>
  <si>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</si>
  <si>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</si>
  <si>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</si>
  <si>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</si>
  <si>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</si>
  <si>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</si>
  <si>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</si>
  <si>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</si>
  <si>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</si>
  <si>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</si>
  <si>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</si>
  <si>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</si>
  <si>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</si>
  <si>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</si>
  <si>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</si>
  <si>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</si>
  <si>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</si>
  <si>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</si>
  <si>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</si>
  <si>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</si>
  <si>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</si>
  <si>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</si>
  <si>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</si>
  <si>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</si>
  <si>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</si>
  <si>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</si>
  <si>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</si>
  <si>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</si>
  <si>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</si>
  <si>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</si>
  <si>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</si>
  <si>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</si>
  <si>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</si>
  <si>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</si>
  <si>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</si>
  <si>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</si>
  <si>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</si>
  <si>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</si>
  <si>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</si>
  <si>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</si>
  <si>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</si>
  <si>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</si>
  <si>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</si>
  <si>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</si>
  <si>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</si>
  <si>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</si>
  <si>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</si>
  <si>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</si>
  <si>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</si>
  <si>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</si>
  <si>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</si>
  <si>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</si>
  <si>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</si>
  <si>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</si>
  <si>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</si>
  <si>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</si>
  <si>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</si>
  <si>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</si>
  <si>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</si>
  <si>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</si>
  <si>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</si>
  <si>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</si>
  <si>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</si>
  <si>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</si>
  <si>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</si>
  <si>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</si>
  <si>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</si>
  <si>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</si>
  <si>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</si>
  <si>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</si>
  <si>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</si>
  <si>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</si>
  <si>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</si>
  <si>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</si>
  <si>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</si>
  <si>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</si>
  <si>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</si>
  <si>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</si>
  <si>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</si>
  <si>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</si>
  <si>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</si>
  <si>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</si>
  <si>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</si>
  <si>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</si>
  <si>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</si>
  <si>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</si>
  <si>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</si>
  <si>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</si>
  <si>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</si>
  <si>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</si>
  <si>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</si>
  <si>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</si>
  <si>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</si>
  <si>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</si>
  <si>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</si>
  <si>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</si>
  <si>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</si>
  <si>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</si>
  <si>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</si>
  <si>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</si>
  <si>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</si>
  <si>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</si>
  <si>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</si>
  <si>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</si>
  <si>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</si>
  <si>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</si>
  <si>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</si>
  <si>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</si>
  <si>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</si>
  <si>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</si>
  <si>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</si>
  <si>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</si>
  <si>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</si>
  <si>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</si>
  <si>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</si>
  <si>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</si>
  <si>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</si>
  <si>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</si>
  <si>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</si>
  <si>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</si>
  <si>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</si>
  <si>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</si>
  <si>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</si>
  <si>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</si>
  <si>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</si>
  <si>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</si>
  <si>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</si>
  <si>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</si>
  <si>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</si>
  <si>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</si>
  <si>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</si>
  <si>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</si>
  <si>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</si>
  <si>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</si>
  <si>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</si>
  <si>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</si>
  <si>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</si>
  <si>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</si>
  <si>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</si>
  <si>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</si>
  <si>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</si>
  <si>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</si>
  <si>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</si>
  <si>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</si>
  <si>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</si>
  <si>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</si>
  <si>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</si>
  <si>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</si>
  <si>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</si>
  <si>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</si>
  <si>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</si>
  <si>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</si>
  <si>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</si>
  <si>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</si>
  <si>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</si>
  <si>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</si>
  <si>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</si>
  <si>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</si>
  <si>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</si>
  <si>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</si>
  <si>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</si>
  <si>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</si>
  <si>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</si>
  <si>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</si>
  <si>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</si>
  <si>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</si>
  <si>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</si>
  <si>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</si>
  <si>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</si>
  <si>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</si>
  <si>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</si>
  <si>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</si>
  <si>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</si>
  <si>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</si>
  <si>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</si>
  <si>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</si>
  <si>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</si>
  <si>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</si>
  <si>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</si>
  <si>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</si>
  <si>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</si>
  <si>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</si>
  <si>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</si>
  <si>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</si>
  <si>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</si>
  <si>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</si>
  <si>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</si>
  <si>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</si>
  <si>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</si>
  <si>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</si>
  <si>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</si>
  <si>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</si>
  <si>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</si>
  <si>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</si>
  <si>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</si>
  <si>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</si>
  <si>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</si>
  <si>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</si>
  <si>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</si>
  <si>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</si>
  <si>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</si>
  <si>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</si>
  <si>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</si>
  <si>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</si>
  <si>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</si>
  <si>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</si>
  <si>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</si>
  <si>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</si>
  <si>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</si>
  <si>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</si>
  <si>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</si>
  <si>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</si>
  <si>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</si>
  <si>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</si>
  <si>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</si>
  <si>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</si>
  <si>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</si>
  <si>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</si>
  <si>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</si>
  <si>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</si>
  <si>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</si>
  <si>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</si>
  <si>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</si>
  <si>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</si>
  <si>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</si>
  <si>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</si>
  <si>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</si>
  <si>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</si>
  <si>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</si>
  <si>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</si>
  <si>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</si>
  <si>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</si>
  <si>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</si>
  <si>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</si>
  <si>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</si>
  <si>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</si>
  <si>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</si>
  <si>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</si>
  <si>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</si>
  <si>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</si>
  <si>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</si>
  <si>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</si>
  <si>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</si>
  <si>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</si>
  <si>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</si>
  <si>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</si>
  <si>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</si>
  <si>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</si>
  <si>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</si>
  <si>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</si>
  <si>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</si>
  <si>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</si>
  <si>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</si>
  <si>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</si>
  <si>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</si>
  <si>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</si>
  <si>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</si>
  <si>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</si>
  <si>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</si>
  <si>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</si>
  <si>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</si>
  <si>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</si>
  <si>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</si>
  <si>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</si>
  <si>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</si>
  <si>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</si>
  <si>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</si>
  <si>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</si>
  <si>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</si>
  <si>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</si>
  <si>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</si>
  <si>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</si>
  <si>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</si>
  <si>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</si>
  <si>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</si>
  <si>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</si>
  <si>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</si>
  <si>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</si>
  <si>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</si>
  <si>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</si>
  <si>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</si>
  <si>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</si>
  <si>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</si>
  <si>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</si>
  <si>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</si>
  <si>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</si>
  <si>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</si>
  <si>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</si>
  <si>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</si>
  <si>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</si>
  <si>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</si>
  <si>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</si>
  <si>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</si>
  <si>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</si>
  <si>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</si>
  <si>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</si>
  <si>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</si>
  <si>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</si>
  <si>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</si>
  <si>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</si>
  <si>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</si>
  <si>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</si>
  <si>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</si>
  <si>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</si>
  <si>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</si>
  <si>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</si>
  <si>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</si>
  <si>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</si>
  <si>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</si>
  <si>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</si>
  <si>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</si>
  <si>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</si>
  <si>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</si>
  <si>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</si>
  <si>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</si>
  <si>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</si>
  <si>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</si>
  <si>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</si>
  <si>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</si>
  <si>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</si>
  <si>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</si>
  <si>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</si>
  <si>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</si>
  <si>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</si>
  <si>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</si>
  <si>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</si>
  <si>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</si>
  <si>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</si>
  <si>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</si>
  <si>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</si>
  <si>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</si>
  <si>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</si>
  <si>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</si>
  <si>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</si>
  <si>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</si>
  <si>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</si>
  <si>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</si>
  <si>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</si>
  <si>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</si>
  <si>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</si>
  <si>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</si>
  <si>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</si>
  <si>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</si>
  <si>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</si>
  <si>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</si>
  <si>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</si>
  <si>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</si>
  <si>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</si>
  <si>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</si>
  <si>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</si>
  <si>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</si>
  <si>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</si>
  <si>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</si>
  <si>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</si>
  <si>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</si>
  <si>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</si>
  <si>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</si>
  <si>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</si>
  <si>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</si>
  <si>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</si>
  <si>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</si>
  <si>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</si>
  <si>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</si>
  <si>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</si>
  <si>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</si>
  <si>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</si>
  <si>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</si>
  <si>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</si>
  <si>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</si>
  <si>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</si>
  <si>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</si>
  <si>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</si>
  <si>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</si>
  <si>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</si>
  <si>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</si>
  <si>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</si>
  <si>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</si>
  <si>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</si>
  <si>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</si>
  <si>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</si>
  <si>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</si>
  <si>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</si>
  <si>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</si>
  <si>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</si>
  <si>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</si>
  <si>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</si>
  <si>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</si>
  <si>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</si>
  <si>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</si>
  <si>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</si>
  <si>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</si>
  <si>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</si>
  <si>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</si>
  <si>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</si>
  <si>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</si>
  <si>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</si>
  <si>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</si>
  <si>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</si>
  <si>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</si>
  <si>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</si>
  <si>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</si>
  <si>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</si>
  <si>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</si>
  <si>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</si>
  <si>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</si>
  <si>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</si>
  <si>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</si>
  <si>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</si>
  <si>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</si>
  <si>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</si>
  <si>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</si>
  <si>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</si>
  <si>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</si>
  <si>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</si>
  <si>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</si>
  <si>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</si>
  <si>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</si>
  <si>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</si>
  <si>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</si>
  <si>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</si>
  <si>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</si>
  <si>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</si>
  <si>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</si>
  <si>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</si>
  <si>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</si>
  <si>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</si>
  <si>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</si>
  <si>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</si>
  <si>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</si>
  <si>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</si>
  <si>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</si>
  <si>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</si>
  <si>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</si>
  <si>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</si>
  <si>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</si>
  <si>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</si>
  <si>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</si>
  <si>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</si>
  <si>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</si>
  <si>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</si>
  <si>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</si>
  <si>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</si>
  <si>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</si>
  <si>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</si>
  <si>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</si>
  <si>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</si>
  <si>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</si>
  <si>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</si>
  <si>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</si>
  <si>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</si>
  <si>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</si>
  <si>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</si>
  <si>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</si>
  <si>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</si>
  <si>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</si>
  <si>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</si>
  <si>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</si>
  <si>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</si>
  <si>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</si>
  <si>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</si>
  <si>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</si>
  <si>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</si>
  <si>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</si>
  <si>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</si>
  <si>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</si>
  <si>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</si>
  <si>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</si>
  <si>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</si>
  <si>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</si>
  <si>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</si>
  <si>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</si>
  <si>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</si>
  <si>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</si>
  <si>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</si>
  <si>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</si>
  <si>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</si>
  <si>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</si>
  <si>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</si>
  <si>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</si>
  <si>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</si>
  <si>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</si>
  <si>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</si>
  <si>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</si>
  <si>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</si>
  <si>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</si>
  <si>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</si>
  <si>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</si>
  <si>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</si>
  <si>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</si>
  <si>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</si>
  <si>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</si>
  <si>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</si>
  <si>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</si>
  <si>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</si>
  <si>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</si>
  <si>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</si>
  <si>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</si>
  <si>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</si>
  <si>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</si>
  <si>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</si>
  <si>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</si>
  <si>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</si>
  <si>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</si>
  <si>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</si>
  <si>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</si>
  <si>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</si>
  <si>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</si>
  <si>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</si>
  <si>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</si>
  <si>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</si>
  <si>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</si>
  <si>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</si>
  <si>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</si>
  <si>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</si>
  <si>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</si>
  <si>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</si>
  <si>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</si>
  <si>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</si>
  <si>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</si>
  <si>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</si>
  <si>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</si>
  <si>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</si>
  <si>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</si>
  <si>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</si>
  <si>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</si>
  <si>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</si>
  <si>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</si>
  <si>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</si>
  <si>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</si>
  <si>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</si>
  <si>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</si>
  <si>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</si>
  <si>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</si>
  <si>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</si>
  <si>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</si>
  <si>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</si>
  <si>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</si>
  <si>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</si>
  <si>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</si>
  <si>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</si>
  <si>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</si>
  <si>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</si>
  <si>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</si>
  <si>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</si>
  <si>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</si>
  <si>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</si>
  <si>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</si>
  <si>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</si>
  <si>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</si>
  <si>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</si>
  <si>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</si>
  <si>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</si>
  <si>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</si>
  <si>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</si>
  <si>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</si>
  <si>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</si>
  <si>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</si>
  <si>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</si>
  <si>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</si>
  <si>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</si>
  <si>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</si>
  <si>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</si>
  <si>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</si>
  <si>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</si>
  <si>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</si>
  <si>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</si>
  <si>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</si>
  <si>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</si>
  <si>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</si>
  <si>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</si>
  <si>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</si>
  <si>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</si>
  <si>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</si>
  <si>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</si>
  <si>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</si>
  <si>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</si>
  <si>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</si>
  <si>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</si>
  <si>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</si>
  <si>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</si>
  <si>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</si>
  <si>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</si>
  <si>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</si>
  <si>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</si>
  <si>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</si>
  <si>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</si>
  <si>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</si>
  <si>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</si>
  <si>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</si>
  <si>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</si>
  <si>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</si>
  <si>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</si>
  <si>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</si>
  <si>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</si>
  <si>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</si>
  <si>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</si>
  <si>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</si>
  <si>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</si>
  <si>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</si>
  <si>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</si>
  <si>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</si>
  <si>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</si>
  <si>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</si>
  <si>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</si>
  <si>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</si>
  <si>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</si>
  <si>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</si>
  <si>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</si>
  <si>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</si>
  <si>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</si>
  <si>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</si>
  <si>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</si>
  <si>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</si>
  <si>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</si>
  <si>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</si>
  <si>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</si>
  <si>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</si>
  <si>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</si>
  <si>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</si>
  <si>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</si>
  <si>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</si>
  <si>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</si>
  <si>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</si>
  <si>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</si>
  <si>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</si>
  <si>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</si>
  <si>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</si>
  <si>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</si>
  <si>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</si>
  <si>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</si>
  <si>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</si>
  <si>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</si>
  <si>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</si>
  <si>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</si>
  <si>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</si>
  <si>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</si>
  <si>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</si>
  <si>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</si>
  <si>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</si>
  <si>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</si>
  <si>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</si>
  <si>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</si>
  <si>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</si>
  <si>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</si>
  <si>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</si>
  <si>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</si>
  <si>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</si>
  <si>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</si>
  <si>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</si>
  <si>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</si>
  <si>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</si>
  <si>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</si>
  <si>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</si>
  <si>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</si>
  <si>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</si>
  <si>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</si>
  <si>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</si>
  <si>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</si>
  <si>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</si>
  <si>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</si>
  <si>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</si>
  <si>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</si>
  <si>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</si>
  <si>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</si>
  <si>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</si>
  <si>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</si>
  <si>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</si>
  <si>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</si>
  <si>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</si>
  <si>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</si>
  <si>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</si>
  <si>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</si>
  <si>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</si>
  <si>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</si>
  <si>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</si>
  <si>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</si>
  <si>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</si>
  <si>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</si>
  <si>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</si>
  <si>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</si>
  <si>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</si>
  <si>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</si>
  <si>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</si>
  <si>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</si>
  <si>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</si>
  <si>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</si>
  <si>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</si>
  <si>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</si>
  <si>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</si>
  <si>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</si>
  <si>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</si>
  <si>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</si>
  <si>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</si>
  <si>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</si>
  <si>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</si>
  <si>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</si>
  <si>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</si>
  <si>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</si>
  <si>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</si>
  <si>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</si>
  <si>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</si>
  <si>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</si>
  <si>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</si>
  <si>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</si>
  <si>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</si>
  <si>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</si>
  <si>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</si>
  <si>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</si>
  <si>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</si>
  <si>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</si>
  <si>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</si>
  <si>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</si>
  <si>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</si>
  <si>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</si>
  <si>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</si>
  <si>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</si>
  <si>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</si>
  <si>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</si>
  <si>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</si>
  <si>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</si>
  <si>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</si>
  <si>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</si>
  <si>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</si>
  <si>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</si>
  <si>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</si>
  <si>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</si>
  <si>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</si>
  <si>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</si>
  <si>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</si>
  <si>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</si>
  <si>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</si>
  <si>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</si>
  <si>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</si>
  <si>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</si>
  <si>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</si>
  <si>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</si>
  <si>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</si>
  <si>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</si>
  <si>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</si>
  <si>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</si>
  <si>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</si>
  <si>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</si>
  <si>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</si>
  <si>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</si>
  <si>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</si>
  <si>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</si>
  <si>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</si>
  <si>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</si>
  <si>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</si>
  <si>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</si>
  <si>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</si>
  <si>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</si>
  <si>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</si>
  <si>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</si>
  <si>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</si>
  <si>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</si>
  <si>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</si>
  <si>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</si>
  <si>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</si>
  <si>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</si>
  <si>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</si>
  <si>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</si>
  <si>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</si>
  <si>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</si>
  <si>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</si>
  <si>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</si>
  <si>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</si>
  <si>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</si>
  <si>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</si>
  <si>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</si>
  <si>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</si>
  <si>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</si>
  <si>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</si>
  <si>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</si>
  <si>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</si>
  <si>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</si>
  <si>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</si>
  <si>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</si>
  <si>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</si>
  <si>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</si>
  <si>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</si>
  <si>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</si>
  <si>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</si>
  <si>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</si>
  <si>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</si>
  <si>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</si>
  <si>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</si>
  <si>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</si>
  <si>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</si>
  <si>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</si>
  <si>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</si>
  <si>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</si>
  <si>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</si>
  <si>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</si>
  <si>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</si>
  <si>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</si>
  <si>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</si>
  <si>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</si>
  <si>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</si>
  <si>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</si>
  <si>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</si>
  <si>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</si>
  <si>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</si>
  <si>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</si>
  <si>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</si>
  <si>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</si>
  <si>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</si>
  <si>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</si>
  <si>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</si>
  <si>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</si>
  <si>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</si>
  <si>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</si>
  <si>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</si>
  <si>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</si>
  <si>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</si>
  <si>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</si>
  <si>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</si>
  <si>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</si>
  <si>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</si>
  <si>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</si>
  <si>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</si>
  <si>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</si>
  <si>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</si>
  <si>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</si>
  <si>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</si>
  <si>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</si>
  <si>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</si>
  <si>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</si>
  <si>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</si>
  <si>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</si>
  <si>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</si>
  <si>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</si>
  <si>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</si>
  <si>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</si>
  <si>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</si>
  <si>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</si>
  <si>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</si>
  <si>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</si>
  <si>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</si>
  <si>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</si>
  <si>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</si>
  <si>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</si>
  <si>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</si>
  <si>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</si>
  <si>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</si>
  <si>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</si>
  <si>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</si>
  <si>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</si>
  <si>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</si>
  <si>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</si>
  <si>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</si>
  <si>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</si>
  <si>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</si>
  <si>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</si>
  <si>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</si>
  <si>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</si>
  <si>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</si>
  <si>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</si>
  <si>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</si>
  <si>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</si>
  <si>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</si>
  <si>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</si>
  <si>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</si>
  <si>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</si>
  <si>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</si>
  <si>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</si>
  <si>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</si>
  <si>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</si>
  <si>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</si>
  <si>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</si>
  <si>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</si>
  <si>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</si>
  <si>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</si>
  <si>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</si>
  <si>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</si>
  <si>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</si>
  <si>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</si>
  <si>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</si>
  <si>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</si>
  <si>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</si>
  <si>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</si>
  <si>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</si>
  <si>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</si>
  <si>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</si>
  <si>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</si>
  <si>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</si>
  <si>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</si>
  <si>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</si>
  <si>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</si>
  <si>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</si>
  <si>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</si>
  <si>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</si>
  <si>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</si>
  <si>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</si>
  <si>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</si>
  <si>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</si>
  <si>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</si>
  <si>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</si>
  <si>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</si>
  <si>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</si>
  <si>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</si>
  <si>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</si>
  <si>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</si>
  <si>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</si>
  <si>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</si>
  <si>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</si>
  <si>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</si>
  <si>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</si>
  <si>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</si>
  <si>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</si>
  <si>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</si>
  <si>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</si>
  <si>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</si>
  <si>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</si>
  <si>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</si>
  <si>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</si>
  <si>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</si>
  <si>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</si>
  <si>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</si>
  <si>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</si>
  <si>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</si>
  <si>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</si>
  <si>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</si>
  <si>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</si>
  <si>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</si>
  <si>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</si>
  <si>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</si>
  <si>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</si>
  <si>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</si>
  <si>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</si>
  <si>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</si>
  <si>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</si>
  <si>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</si>
  <si>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</si>
  <si>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</si>
  <si>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</si>
  <si>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</si>
  <si>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</si>
  <si>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</si>
  <si>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</si>
  <si>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</si>
  <si>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</si>
  <si>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</si>
  <si>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</si>
  <si>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</si>
  <si>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</si>
  <si>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</si>
  <si>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</si>
  <si>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</si>
  <si>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</si>
  <si>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</si>
  <si>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</si>
  <si>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</si>
  <si>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</si>
  <si>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</si>
  <si>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</si>
  <si>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</si>
  <si>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</si>
  <si>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</si>
  <si>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</si>
  <si>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</si>
  <si>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</si>
  <si>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</si>
  <si>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</si>
  <si>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</si>
  <si>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</si>
  <si>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</si>
  <si>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</si>
  <si>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</si>
  <si>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</si>
  <si>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</si>
  <si>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</si>
  <si>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</si>
  <si>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</si>
  <si>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</si>
  <si>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</si>
  <si>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</si>
  <si>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</si>
  <si>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</si>
  <si>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</si>
  <si>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</si>
  <si>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</si>
  <si>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</si>
  <si>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</si>
  <si>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</si>
  <si>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</si>
  <si>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</si>
  <si>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</si>
  <si>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</si>
  <si>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</si>
  <si>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</si>
  <si>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</si>
  <si>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</si>
  <si>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</si>
  <si>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</si>
  <si>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</si>
  <si>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</si>
  <si>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</si>
  <si>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</si>
  <si>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</si>
  <si>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</si>
  <si>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</si>
  <si>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</si>
  <si>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</si>
  <si>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</si>
  <si>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</si>
  <si>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</si>
  <si>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</si>
  <si>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</si>
  <si>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</si>
  <si>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</si>
  <si>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</si>
  <si>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</si>
  <si>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</si>
  <si>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</si>
  <si>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</si>
  <si>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</si>
  <si>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</si>
  <si>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</si>
  <si>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</si>
  <si>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</si>
  <si>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</si>
  <si>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</si>
  <si>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</si>
  <si>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</si>
  <si>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</si>
  <si>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</si>
  <si>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</si>
  <si>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</si>
  <si>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</si>
  <si>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</si>
  <si>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</si>
  <si>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</si>
  <si>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</si>
  <si>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</si>
  <si>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</si>
  <si>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</si>
  <si>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</si>
  <si>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</si>
  <si>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</si>
  <si>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</si>
  <si>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</si>
  <si>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</si>
  <si>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</si>
  <si>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</si>
  <si>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</si>
  <si>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</si>
  <si>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</si>
  <si>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</si>
  <si>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</si>
  <si>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</si>
  <si>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</si>
  <si>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</si>
  <si>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</si>
  <si>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</si>
  <si>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</si>
  <si>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</si>
  <si>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</si>
  <si>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</si>
  <si>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</si>
  <si>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</si>
  <si>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</si>
  <si>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</si>
  <si>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</si>
  <si>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</si>
  <si>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</si>
  <si>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</si>
  <si>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</si>
  <si>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</si>
  <si>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</si>
  <si>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</si>
  <si>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</si>
  <si>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</si>
  <si>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</si>
  <si>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</si>
  <si>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</si>
  <si>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</si>
  <si>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</si>
  <si>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</si>
  <si>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</si>
  <si>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</si>
  <si>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</si>
  <si>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</si>
  <si>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</si>
  <si>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</si>
  <si>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</si>
  <si>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</si>
  <si>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</si>
  <si>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</si>
  <si>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</si>
  <si>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</si>
  <si>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</si>
  <si>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</si>
  <si>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</si>
  <si>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</si>
  <si>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</si>
  <si>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</si>
  <si>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</si>
  <si>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</si>
  <si>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</si>
  <si>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</si>
  <si>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</si>
  <si>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</si>
  <si>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</si>
  <si>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</si>
  <si>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</si>
  <si>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</si>
  <si>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</si>
  <si>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</si>
  <si>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</si>
  <si>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</si>
  <si>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</si>
  <si>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</si>
  <si>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</si>
  <si>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</si>
  <si>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</si>
  <si>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</si>
  <si>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</si>
  <si>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</si>
  <si>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</si>
  <si>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</si>
  <si>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</si>
  <si>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</si>
  <si>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</si>
  <si>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</si>
  <si>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</si>
  <si>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</si>
  <si>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</si>
  <si>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</si>
  <si>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</si>
  <si>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</si>
  <si>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</si>
  <si>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</si>
  <si>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</si>
  <si>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</si>
  <si>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</si>
  <si>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</si>
  <si>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</si>
  <si>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</si>
  <si>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</si>
  <si>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</si>
  <si>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</si>
  <si>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</si>
  <si>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</si>
  <si>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</si>
  <si>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</si>
  <si>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</si>
  <si>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</si>
  <si>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</si>
  <si>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</si>
  <si>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</si>
  <si>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</si>
  <si>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</si>
  <si>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</si>
  <si>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</si>
  <si>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</si>
  <si>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</si>
  <si>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</si>
  <si>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</si>
  <si>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</si>
  <si>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</si>
  <si>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</si>
  <si>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</si>
  <si>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</si>
  <si>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</si>
  <si>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</si>
  <si>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</si>
  <si>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</si>
  <si>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</si>
  <si>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</si>
  <si>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</si>
  <si>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</si>
  <si>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</si>
  <si>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</si>
  <si>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</si>
  <si>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</si>
  <si>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</si>
  <si>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</si>
  <si>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</si>
  <si>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</si>
  <si>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</si>
  <si>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</si>
  <si>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</si>
  <si>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</si>
  <si>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</si>
  <si>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</si>
  <si>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</si>
  <si>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</si>
  <si>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</si>
  <si>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</si>
  <si>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</si>
  <si>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</si>
  <si>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</si>
  <si>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</si>
  <si>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</si>
  <si>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</si>
  <si>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</si>
  <si>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</si>
  <si>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</si>
  <si>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</si>
  <si>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</si>
  <si>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</si>
  <si>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</si>
  <si>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</si>
  <si>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</si>
  <si>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</si>
  <si>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</si>
  <si>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</si>
  <si>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</si>
  <si>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</si>
  <si>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</si>
  <si>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</si>
  <si>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</si>
  <si>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</si>
  <si>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</si>
  <si>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</si>
  <si>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</si>
  <si>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</si>
  <si>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</si>
  <si>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</si>
  <si>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</si>
  <si>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</si>
  <si>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</si>
  <si>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</si>
  <si>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</si>
  <si>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</si>
  <si>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</si>
  <si>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</si>
  <si>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</si>
  <si>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</si>
  <si>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</si>
  <si>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</si>
  <si>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</si>
  <si>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</si>
  <si>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</si>
  <si>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</si>
  <si>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</si>
  <si>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</si>
  <si>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</si>
  <si>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</si>
  <si>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</si>
  <si>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</si>
  <si>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</si>
  <si>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</si>
  <si>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</si>
  <si>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</si>
  <si>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</si>
  <si>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</si>
  <si>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</si>
  <si>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</si>
  <si>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</si>
  <si>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</si>
  <si>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</si>
  <si>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</si>
  <si>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</si>
  <si>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</si>
  <si>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</si>
  <si>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</si>
  <si>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</si>
  <si>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</si>
  <si>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</si>
  <si>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</si>
  <si>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</si>
  <si>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</si>
  <si>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</si>
  <si>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</si>
  <si>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</si>
  <si>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</si>
  <si>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</si>
  <si>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</si>
  <si>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</si>
  <si>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</si>
  <si>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</si>
  <si>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</si>
  <si>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</si>
  <si>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</si>
  <si>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</si>
  <si>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</si>
  <si>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</si>
  <si>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</si>
  <si>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</si>
  <si>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</si>
  <si>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</si>
  <si>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</si>
  <si>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</si>
  <si>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</si>
  <si>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</si>
  <si>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</si>
  <si>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</si>
  <si>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</si>
  <si>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</si>
  <si>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</si>
  <si>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</si>
  <si>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</si>
  <si>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</si>
  <si>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</si>
  <si>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</si>
  <si>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</si>
  <si>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</si>
  <si>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</si>
  <si>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</si>
  <si>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</si>
  <si>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</si>
  <si>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</si>
  <si>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</si>
  <si>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</si>
  <si>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</si>
  <si>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</si>
  <si>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</si>
  <si>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</si>
  <si>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</si>
  <si>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</si>
  <si>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</si>
  <si>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</si>
  <si>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</si>
  <si>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</si>
  <si>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</si>
  <si>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</si>
  <si>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</si>
  <si>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</si>
  <si>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</si>
  <si>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</si>
  <si>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</si>
  <si>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</si>
  <si>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</si>
  <si>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</si>
  <si>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</si>
  <si>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</si>
  <si>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</si>
  <si>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</si>
  <si>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</si>
  <si>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</si>
  <si>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</si>
  <si>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</si>
  <si>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</si>
  <si>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</si>
  <si>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</si>
  <si>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</si>
  <si>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</si>
  <si>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</si>
  <si>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</si>
  <si>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</si>
  <si>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</si>
  <si>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</si>
  <si>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</si>
  <si>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</si>
  <si>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</si>
  <si>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</si>
  <si>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</si>
  <si>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</si>
  <si>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</si>
  <si>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</si>
  <si>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</si>
  <si>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</si>
  <si>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</si>
  <si>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</si>
  <si>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</si>
  <si>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</si>
  <si>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</si>
  <si>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</si>
  <si>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</si>
  <si>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</si>
  <si>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</si>
  <si>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</si>
  <si>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</si>
  <si>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</si>
  <si>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</si>
  <si>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</si>
  <si>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</si>
  <si>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</si>
  <si>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</si>
  <si>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</si>
  <si>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</si>
  <si>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</si>
  <si>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</si>
  <si>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</si>
  <si>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</si>
  <si>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</si>
  <si>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</si>
  <si>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</si>
  <si>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</si>
  <si>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</si>
  <si>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</si>
  <si>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</si>
  <si>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</si>
  <si>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</si>
  <si>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</si>
  <si>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</si>
  <si>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</si>
  <si>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</si>
  <si>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</si>
  <si>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</si>
  <si>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</si>
  <si>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</si>
  <si>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</si>
  <si>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</si>
  <si>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</si>
  <si>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</si>
  <si>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</si>
  <si>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</si>
  <si>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</si>
  <si>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</si>
  <si>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</si>
  <si>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</si>
  <si>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</si>
  <si>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</si>
  <si>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</si>
  <si>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</si>
  <si>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</si>
  <si>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</si>
  <si>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</si>
  <si>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</si>
  <si>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</si>
  <si>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</si>
  <si>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</si>
  <si>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</si>
  <si>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</si>
  <si>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</si>
  <si>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</si>
  <si>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</si>
  <si>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</si>
  <si>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</si>
  <si>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</si>
  <si>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</si>
  <si>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</si>
  <si>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</si>
  <si>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</si>
  <si>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</si>
  <si>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</si>
  <si>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</si>
  <si>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</si>
  <si>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</si>
  <si>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</si>
  <si>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</si>
  <si>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</si>
  <si>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</si>
  <si>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</si>
  <si>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</si>
  <si>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</si>
  <si>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</si>
  <si>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</si>
  <si>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</si>
  <si>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</si>
  <si>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</si>
  <si>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</si>
  <si>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</si>
  <si>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</si>
  <si>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</si>
  <si>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</si>
  <si>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</si>
  <si>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</si>
  <si>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</si>
  <si>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</si>
  <si>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</si>
  <si>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</si>
  <si>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</si>
  <si>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</si>
  <si>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</si>
  <si>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</si>
  <si>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</si>
  <si>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</si>
  <si>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</si>
  <si>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</si>
  <si>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</si>
  <si>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</si>
  <si>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</si>
  <si>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</si>
  <si>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</si>
  <si>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</si>
  <si>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</si>
  <si>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</si>
  <si>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</si>
  <si>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</si>
  <si>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</si>
  <si>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</si>
  <si>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</si>
  <si>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</si>
  <si>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</si>
  <si>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</si>
  <si>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</si>
  <si>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</si>
  <si>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</si>
  <si>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</si>
  <si>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</si>
  <si>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</si>
  <si>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</si>
  <si>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</si>
  <si>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</si>
  <si>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</si>
  <si>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</si>
  <si>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</si>
  <si>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</si>
  <si>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</si>
  <si>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</si>
  <si>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</si>
  <si>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</si>
  <si>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</si>
  <si>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</si>
  <si>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</si>
  <si>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</si>
  <si>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</si>
  <si>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</si>
  <si>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</si>
  <si>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</si>
  <si>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</si>
  <si>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</si>
  <si>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</si>
  <si>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</si>
  <si>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</si>
  <si>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</si>
  <si>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</si>
  <si>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</si>
  <si>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</si>
  <si>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</si>
  <si>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</si>
  <si>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</si>
  <si>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</si>
  <si>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</si>
  <si>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</si>
  <si>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</si>
  <si>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</si>
  <si>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</si>
  <si>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</si>
  <si>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</si>
  <si>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</si>
  <si>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</si>
  <si>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</si>
  <si>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</si>
  <si>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</si>
  <si>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</si>
  <si>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</si>
  <si>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</si>
  <si>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</si>
  <si>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</si>
  <si>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</si>
  <si>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</si>
  <si>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</si>
  <si>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</si>
  <si>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</si>
  <si>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</si>
  <si>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</si>
  <si>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</si>
  <si>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</si>
  <si>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</si>
  <si>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</si>
  <si>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</si>
  <si>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</si>
  <si>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</si>
  <si>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</si>
  <si>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</si>
  <si>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</si>
  <si>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</si>
  <si>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</si>
  <si>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</si>
  <si>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</si>
  <si>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</si>
  <si>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</si>
  <si>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</si>
  <si>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</si>
  <si>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</si>
  <si>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</si>
  <si>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</si>
  <si>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</si>
  <si>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</si>
  <si>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</si>
  <si>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</si>
  <si>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</si>
  <si>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</si>
  <si>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</si>
  <si>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</si>
  <si>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</si>
  <si>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</si>
  <si>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</si>
  <si>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</si>
  <si>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</si>
  <si>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</si>
  <si>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</si>
  <si>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</si>
  <si>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</si>
  <si>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</si>
  <si>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</si>
  <si>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</si>
  <si>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</si>
  <si>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</si>
  <si>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</si>
  <si>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</si>
  <si>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</si>
  <si>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</si>
  <si>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</si>
  <si>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</si>
  <si>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</si>
  <si>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</si>
  <si>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</si>
  <si>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</si>
  <si>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</si>
  <si>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</si>
  <si>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</si>
  <si>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</si>
  <si>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</si>
  <si>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</si>
  <si>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</si>
  <si>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</si>
  <si>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</si>
  <si>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</si>
  <si>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</si>
  <si>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</si>
  <si>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</si>
  <si>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</si>
  <si>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</si>
  <si>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</si>
  <si>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</si>
  <si>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</si>
  <si>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</si>
  <si>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</si>
  <si>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</si>
  <si>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</si>
  <si>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</si>
  <si>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</si>
  <si>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</si>
  <si>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</si>
  <si>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</si>
  <si>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</si>
  <si>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</si>
  <si>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</si>
  <si>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</si>
  <si>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</si>
  <si>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</si>
  <si>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</si>
  <si>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</si>
  <si>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</si>
  <si>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</si>
  <si>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</si>
  <si>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</si>
  <si>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</si>
  <si>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</si>
  <si>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</si>
  <si>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</si>
  <si>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</si>
  <si>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</si>
  <si>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</si>
  <si>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</si>
  <si>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</si>
  <si>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</si>
  <si>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</si>
  <si>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</si>
  <si>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</si>
  <si>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</si>
  <si>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</si>
  <si>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</si>
  <si>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</si>
  <si>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</si>
  <si>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</si>
  <si>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</si>
  <si>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</si>
  <si>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</si>
  <si>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</si>
  <si>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</si>
  <si>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</si>
  <si>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</si>
  <si>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</si>
  <si>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</si>
  <si>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</si>
  <si>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</si>
  <si>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</si>
  <si>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</si>
  <si>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</si>
  <si>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</si>
  <si>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</si>
  <si>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</si>
  <si>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</si>
  <si>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</si>
  <si>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</si>
  <si>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</si>
  <si>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</si>
  <si>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</si>
  <si>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</si>
  <si>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</si>
  <si>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</si>
  <si>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</si>
  <si>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</si>
  <si>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</si>
  <si>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</si>
  <si>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</si>
  <si>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</si>
  <si>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</si>
  <si>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</si>
  <si>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</si>
  <si>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</si>
  <si>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</si>
  <si>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</si>
  <si>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</si>
  <si>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</si>
  <si>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</si>
  <si>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</si>
  <si>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</si>
  <si>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</si>
  <si>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</si>
  <si>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</si>
  <si>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</si>
  <si>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</si>
  <si>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</si>
  <si>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</si>
  <si>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</si>
  <si>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</si>
  <si>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</si>
  <si>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</si>
  <si>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</si>
  <si>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</si>
  <si>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</si>
  <si>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</si>
  <si>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</si>
  <si>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</si>
  <si>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</si>
  <si>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</si>
  <si>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</si>
  <si>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</si>
  <si>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</si>
  <si>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</si>
  <si>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</si>
  <si>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</si>
  <si>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</si>
  <si>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</si>
  <si>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</si>
  <si>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</si>
  <si>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</si>
  <si>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</si>
  <si>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</si>
  <si>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</si>
  <si>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</si>
  <si>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</si>
  <si>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</si>
  <si>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</si>
  <si>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</si>
  <si>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</si>
  <si>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</si>
  <si>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</si>
  <si>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</si>
  <si>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</si>
  <si>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</si>
  <si>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</si>
  <si>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</si>
  <si>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</si>
  <si>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</si>
  <si>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</si>
  <si>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</si>
  <si>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</si>
  <si>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</si>
  <si>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</si>
  <si>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</si>
  <si>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</si>
  <si>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</si>
  <si>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</si>
  <si>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</si>
  <si>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</si>
  <si>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</si>
  <si>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</si>
  <si>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</si>
  <si>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</si>
  <si>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</si>
  <si>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</si>
  <si>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</si>
  <si>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</si>
  <si>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</si>
  <si>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</si>
  <si>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</si>
  <si>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</si>
  <si>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</si>
  <si>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</si>
  <si>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</si>
  <si>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</si>
  <si>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</si>
  <si>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</si>
  <si>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</si>
  <si>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</si>
  <si>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</si>
  <si>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</si>
  <si>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</si>
  <si>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</si>
  <si>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</si>
  <si>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</si>
  <si>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</si>
  <si>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</si>
  <si>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</si>
  <si>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</si>
  <si>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</si>
  <si>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</si>
  <si>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</si>
  <si>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</si>
  <si>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</si>
  <si>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</si>
  <si>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</si>
  <si>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</si>
  <si>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</si>
  <si>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</si>
  <si>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</si>
  <si>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</si>
  <si>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</si>
  <si>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</si>
  <si>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</si>
  <si>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</si>
  <si>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</si>
  <si>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</si>
  <si>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</si>
  <si>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</si>
  <si>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</si>
  <si>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</si>
  <si>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</si>
  <si>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</si>
  <si>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</si>
  <si>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</si>
  <si>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</si>
  <si>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</si>
  <si>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</si>
  <si>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</si>
  <si>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</si>
  <si>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</si>
  <si>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</si>
  <si>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</si>
  <si>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</si>
  <si>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</si>
  <si>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</si>
  <si>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</si>
  <si>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</si>
  <si>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</si>
  <si>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</si>
  <si>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</si>
  <si>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</si>
  <si>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</si>
  <si>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</si>
  <si>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</si>
  <si>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</si>
  <si>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</si>
  <si>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</si>
  <si>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</si>
  <si>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</si>
  <si>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</si>
  <si>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</si>
  <si>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</si>
  <si>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</si>
  <si>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</si>
  <si>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</si>
  <si>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</si>
  <si>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</si>
  <si>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</si>
  <si>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</si>
  <si>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</si>
  <si>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</si>
  <si>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</si>
  <si>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</si>
  <si>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</si>
  <si>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</si>
  <si>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</si>
  <si>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</si>
  <si>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</si>
  <si>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</si>
  <si>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</si>
  <si>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</si>
  <si>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</si>
  <si>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</si>
  <si>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</si>
  <si>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</si>
  <si>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</si>
  <si>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</si>
  <si>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</si>
  <si>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</si>
  <si>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</si>
  <si>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</si>
  <si>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</si>
  <si>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</si>
  <si>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</si>
  <si>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</si>
  <si>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</si>
  <si>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</si>
  <si>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</si>
  <si>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</si>
  <si>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</si>
  <si>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</si>
  <si>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</si>
  <si>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</si>
  <si>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</si>
  <si>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</si>
  <si>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</si>
  <si>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</si>
  <si>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</si>
  <si>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</si>
  <si>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</si>
  <si>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</si>
  <si>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</si>
  <si>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</si>
  <si>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</si>
  <si>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</si>
  <si>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</si>
  <si>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</si>
  <si>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</si>
  <si>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</si>
  <si>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</si>
  <si>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</si>
  <si>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</si>
  <si>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</si>
  <si>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</si>
  <si>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</si>
  <si>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</si>
  <si>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</si>
  <si>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</si>
  <si>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</si>
  <si>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</si>
  <si>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</si>
  <si>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</si>
  <si>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</si>
  <si>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</si>
  <si>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</si>
  <si>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</si>
  <si>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</si>
  <si>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</si>
  <si>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</si>
  <si>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</si>
  <si>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</si>
  <si>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</si>
  <si>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</si>
  <si>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</si>
  <si>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</si>
  <si>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</si>
  <si>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</si>
  <si>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</si>
  <si>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</si>
  <si>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</si>
  <si>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</si>
  <si>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</si>
  <si>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</si>
  <si>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</si>
  <si>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</si>
  <si>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</si>
  <si>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</si>
  <si>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</si>
  <si>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</si>
  <si>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</si>
  <si>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</si>
  <si>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</si>
  <si>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</si>
  <si>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</si>
  <si>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</si>
  <si>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</si>
  <si>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</si>
  <si>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</si>
  <si>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</si>
  <si>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</si>
  <si>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</si>
  <si>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</si>
  <si>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</si>
  <si>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</si>
  <si>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</si>
  <si>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</si>
  <si>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</si>
  <si>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</si>
  <si>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</si>
  <si>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</si>
  <si>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</si>
  <si>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</si>
  <si>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</si>
  <si>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</si>
  <si>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</si>
  <si>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</si>
  <si>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</si>
  <si>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</si>
  <si>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</si>
  <si>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</si>
  <si>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</si>
  <si>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</si>
  <si>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</si>
  <si>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</si>
  <si>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</si>
  <si>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</si>
  <si>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</si>
  <si>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</si>
  <si>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</si>
  <si>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</si>
  <si>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</si>
  <si>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</si>
  <si>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</si>
  <si>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</si>
  <si>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</si>
  <si>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</si>
  <si>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</si>
  <si>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</si>
  <si>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</si>
  <si>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</si>
  <si>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</si>
  <si>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</si>
  <si>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</si>
  <si>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</si>
  <si>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</si>
  <si>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</si>
  <si>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</si>
  <si>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</si>
  <si>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</si>
  <si>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</si>
  <si>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</si>
  <si>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</si>
  <si>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</si>
  <si>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</si>
  <si>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</si>
  <si>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</si>
  <si>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</si>
  <si>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</si>
  <si>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</si>
  <si>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</si>
  <si>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</si>
  <si>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</si>
  <si>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</si>
  <si>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</si>
  <si>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</si>
  <si>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</si>
  <si>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</si>
  <si>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</si>
  <si>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</si>
  <si>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</si>
  <si>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</si>
  <si>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</si>
  <si>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</si>
  <si>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</si>
  <si>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</si>
  <si>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</si>
  <si>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</si>
  <si>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</si>
  <si>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</si>
  <si>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</si>
  <si>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</si>
  <si>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</si>
  <si>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</si>
  <si>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</si>
  <si>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</si>
  <si>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</si>
  <si>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</si>
  <si>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</si>
  <si>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</si>
  <si>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</si>
  <si>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</si>
  <si>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</si>
  <si>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</si>
  <si>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</si>
  <si>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</si>
  <si>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</si>
  <si>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</si>
  <si>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</si>
  <si>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</si>
  <si>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</si>
  <si>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</si>
  <si>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</si>
  <si>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</si>
  <si>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</si>
  <si>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</si>
  <si>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</si>
  <si>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</si>
  <si>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</si>
  <si>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</si>
  <si>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</si>
  <si>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</si>
  <si>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</si>
  <si>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</si>
  <si>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</si>
  <si>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</si>
  <si>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</si>
  <si>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</si>
  <si>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</si>
  <si>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</si>
  <si>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</si>
  <si>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</si>
  <si>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</si>
  <si>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</si>
  <si>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</si>
  <si>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</si>
  <si>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</si>
  <si>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</si>
  <si>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</si>
  <si>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</si>
  <si>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</si>
  <si>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</si>
  <si>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</si>
  <si>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</si>
  <si>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</si>
  <si>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</si>
  <si>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</si>
  <si>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</si>
  <si>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</si>
  <si>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</si>
  <si>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</si>
  <si>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</si>
  <si>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</si>
  <si>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</si>
  <si>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</si>
  <si>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</si>
  <si>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</si>
  <si>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</si>
  <si>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</si>
  <si>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</si>
  <si>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</si>
  <si>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</si>
  <si>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</si>
  <si>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</si>
  <si>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</si>
  <si>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</si>
  <si>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</si>
  <si>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</si>
  <si>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</si>
  <si>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</si>
  <si>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</si>
  <si>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</si>
  <si>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</si>
  <si>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</si>
  <si>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</si>
  <si>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</si>
  <si>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</si>
  <si>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</si>
  <si>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</si>
  <si>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</si>
  <si>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</si>
  <si>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</si>
  <si>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</si>
  <si>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</si>
  <si>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</si>
  <si>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</si>
  <si>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</si>
  <si>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</si>
  <si>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</si>
  <si>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</si>
  <si>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</si>
  <si>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</si>
  <si>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</si>
  <si>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</si>
  <si>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</si>
  <si>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</si>
  <si>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</si>
  <si>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</si>
  <si>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</si>
  <si>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</si>
  <si>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</si>
  <si>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</si>
  <si>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</si>
  <si>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</si>
  <si>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</si>
  <si>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</si>
  <si>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</si>
  <si>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</si>
  <si>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</si>
  <si>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</si>
  <si>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</si>
  <si>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</si>
  <si>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</si>
  <si>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</si>
  <si>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</si>
  <si>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</si>
  <si>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</si>
  <si>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</si>
  <si>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</si>
  <si>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</si>
  <si>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</si>
  <si>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</si>
  <si>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</si>
  <si>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</si>
  <si>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</si>
  <si>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</si>
  <si>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</si>
  <si>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</si>
  <si>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</si>
  <si>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</si>
  <si>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</si>
  <si>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</si>
  <si>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</si>
  <si>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</si>
  <si>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</si>
  <si>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</si>
  <si>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</si>
  <si>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</si>
  <si>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</si>
  <si>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</si>
  <si>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</si>
  <si>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</si>
  <si>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</si>
  <si>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</si>
  <si>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</si>
  <si>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</si>
  <si>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</si>
  <si>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</si>
  <si>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</si>
  <si>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</si>
  <si>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</si>
  <si>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</si>
  <si>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</si>
  <si>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</si>
  <si>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</si>
  <si>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</si>
  <si>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</si>
  <si>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</si>
  <si>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</si>
  <si>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</si>
  <si>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</si>
  <si>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</si>
  <si>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</si>
  <si>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</si>
  <si>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</si>
  <si>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</si>
  <si>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</si>
  <si>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</si>
  <si>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</si>
  <si>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</si>
  <si>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</si>
  <si>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</si>
  <si>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</si>
  <si>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</si>
  <si>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</si>
  <si>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</si>
  <si>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</si>
  <si>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</si>
  <si>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</si>
  <si>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</si>
  <si>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</si>
  <si>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</si>
  <si>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</si>
  <si>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</si>
  <si>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</si>
  <si>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</si>
  <si>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</si>
  <si>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</si>
  <si>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</si>
  <si>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</si>
  <si>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</si>
  <si>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</si>
  <si>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</si>
  <si>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</si>
  <si>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</si>
  <si>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</si>
  <si>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</si>
  <si>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</si>
  <si>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</si>
  <si>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</si>
  <si>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</si>
  <si>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</si>
  <si>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</si>
  <si>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</si>
  <si>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</si>
  <si>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</si>
  <si>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</si>
  <si>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</si>
  <si>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</si>
  <si>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</si>
  <si>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</si>
  <si>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</si>
  <si>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</si>
  <si>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</si>
  <si>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</si>
  <si>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</si>
  <si>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</si>
  <si>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</si>
  <si>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</si>
  <si>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</si>
  <si>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</si>
  <si>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</si>
  <si>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</si>
  <si>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</si>
  <si>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</si>
  <si>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</si>
  <si>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</si>
  <si>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</si>
  <si>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</si>
  <si>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</si>
  <si>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</si>
  <si>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</si>
  <si>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</si>
  <si>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</si>
  <si>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</si>
  <si>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</si>
  <si>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</si>
  <si>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</si>
  <si>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</si>
  <si>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</si>
  <si>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</si>
  <si>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</si>
  <si>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</si>
  <si>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</si>
  <si>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</si>
  <si>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</si>
  <si>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</si>
  <si>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</si>
  <si>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</si>
  <si>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</si>
  <si>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</si>
  <si>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</si>
  <si>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</si>
  <si>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</si>
  <si>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</si>
  <si>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</si>
  <si>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</si>
  <si>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</si>
  <si>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</si>
  <si>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</si>
  <si>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</si>
  <si>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</si>
  <si>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</si>
  <si>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</si>
  <si>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</si>
  <si>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</si>
  <si>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</si>
  <si>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</si>
  <si>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</si>
  <si>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</si>
  <si>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</si>
  <si>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</si>
  <si>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</si>
  <si>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</si>
  <si>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</si>
  <si>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</si>
  <si>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</si>
  <si>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</si>
  <si>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</si>
  <si>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</si>
  <si>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</si>
  <si>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</si>
  <si>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</si>
  <si>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</si>
  <si>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</si>
  <si>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</si>
  <si>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</si>
  <si>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</si>
  <si>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</si>
  <si>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</si>
  <si>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</si>
  <si>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</si>
  <si>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</si>
  <si>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</si>
  <si>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</si>
  <si>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</si>
  <si>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</si>
  <si>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</si>
  <si>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</si>
  <si>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</si>
  <si>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</si>
  <si>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</si>
  <si>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</si>
  <si>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</si>
  <si>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</si>
  <si>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</si>
  <si>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</si>
  <si>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</si>
  <si>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</si>
  <si>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</si>
  <si>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</si>
  <si>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</si>
  <si>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</si>
  <si>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</si>
  <si>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</si>
  <si>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</si>
  <si>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</si>
  <si>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</si>
  <si>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</si>
  <si>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</si>
  <si>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</si>
  <si>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</si>
  <si>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</si>
  <si>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</si>
  <si>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</si>
  <si>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</si>
  <si>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</si>
  <si>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</si>
  <si>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</si>
  <si>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</si>
  <si>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</si>
  <si>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</si>
  <si>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</si>
  <si>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</si>
  <si>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</si>
  <si>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</si>
  <si>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</si>
  <si>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</si>
  <si>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</si>
  <si>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</si>
  <si>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</si>
  <si>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</si>
  <si>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</si>
  <si>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</si>
  <si>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</si>
  <si>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</si>
  <si>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</si>
  <si>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</si>
  <si>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</si>
  <si>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</si>
  <si>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</si>
  <si>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</si>
  <si>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</si>
  <si>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</si>
  <si>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</si>
  <si>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</si>
  <si>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</si>
  <si>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</si>
  <si>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</si>
  <si>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</si>
  <si>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</si>
  <si>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</si>
  <si>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</si>
  <si>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</si>
  <si>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</si>
  <si>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</si>
  <si>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</si>
  <si>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</si>
  <si>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</si>
  <si>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</si>
  <si>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</si>
  <si>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</si>
  <si>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</si>
  <si>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</si>
  <si>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</si>
  <si>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</si>
  <si>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</si>
  <si>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</si>
  <si>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</si>
  <si>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</si>
  <si>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</si>
  <si>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</si>
  <si>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</si>
  <si>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</si>
  <si>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</si>
  <si>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</si>
  <si>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</si>
  <si>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</si>
  <si>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</si>
  <si>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</si>
  <si>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</si>
  <si>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</si>
  <si>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</si>
  <si>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</si>
  <si>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</si>
  <si>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</si>
  <si>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</si>
  <si>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</si>
  <si>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</si>
  <si>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</si>
  <si>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</si>
  <si>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</si>
  <si>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</si>
  <si>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</si>
  <si>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</si>
  <si>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</si>
  <si>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</si>
  <si>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</si>
  <si>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</si>
  <si>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</si>
  <si>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</si>
  <si>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</si>
  <si>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</si>
  <si>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</si>
  <si>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</si>
  <si>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</si>
  <si>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</si>
  <si>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</si>
  <si>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</si>
  <si>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</si>
  <si>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</si>
  <si>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</si>
  <si>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</si>
  <si>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</si>
  <si>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</si>
  <si>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</si>
  <si>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</si>
  <si>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</si>
  <si>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</si>
  <si>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</si>
  <si>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</si>
  <si>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</si>
  <si>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</si>
  <si>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</si>
  <si>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</si>
  <si>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</si>
  <si>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</si>
  <si>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</si>
  <si>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</si>
  <si>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</si>
  <si>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</si>
  <si>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</si>
  <si>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</si>
  <si>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</si>
  <si>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</si>
  <si>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</si>
  <si>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</si>
  <si>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</si>
  <si>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</si>
  <si>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</si>
  <si>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</si>
  <si>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</si>
  <si>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</si>
  <si>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</si>
  <si>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</si>
  <si>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</si>
  <si>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</si>
  <si>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</si>
  <si>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</si>
  <si>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</si>
  <si>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</si>
  <si>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</si>
  <si>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</si>
  <si>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</si>
  <si>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</si>
  <si>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</si>
  <si>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</si>
  <si>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</si>
  <si>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</si>
  <si>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</si>
  <si>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</si>
  <si>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</si>
  <si>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</si>
  <si>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</si>
  <si>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</si>
  <si>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</si>
  <si>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</si>
  <si>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</si>
  <si>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</si>
  <si>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</si>
  <si>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</si>
  <si>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</si>
  <si>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</si>
  <si>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</si>
  <si>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</si>
  <si>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</si>
  <si>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</si>
  <si>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</si>
  <si>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</si>
  <si>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</si>
  <si>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</si>
  <si>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</si>
  <si>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</si>
  <si>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</si>
  <si>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</si>
  <si>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</si>
  <si>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</si>
  <si>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</si>
  <si>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</si>
  <si>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</si>
  <si>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</si>
  <si>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</si>
  <si>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</si>
  <si>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</si>
  <si>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</si>
  <si>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</si>
  <si>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</si>
  <si>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</si>
  <si>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</si>
  <si>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</si>
  <si>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</si>
  <si>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</si>
  <si>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</si>
  <si>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</si>
  <si>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</si>
  <si>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</si>
  <si>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</si>
  <si>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</si>
  <si>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</si>
  <si>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</si>
  <si>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</si>
  <si>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</si>
  <si>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</si>
  <si>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</si>
  <si>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</si>
  <si>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</si>
  <si>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</si>
  <si>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</si>
  <si>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</si>
  <si>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</si>
  <si>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</si>
  <si>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</si>
  <si>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</si>
  <si>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</si>
  <si>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</si>
  <si>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</si>
  <si>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</si>
  <si>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</si>
  <si>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</si>
  <si>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</si>
  <si>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</si>
  <si>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</si>
  <si>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</si>
  <si>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</si>
  <si>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</si>
  <si>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</si>
  <si>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</si>
  <si>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</si>
  <si>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</si>
  <si>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</si>
  <si>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</si>
  <si>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</si>
  <si>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</si>
  <si>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</si>
  <si>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</si>
  <si>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</si>
  <si>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</si>
  <si>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</si>
  <si>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</si>
  <si>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</si>
  <si>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</si>
  <si>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</si>
  <si>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</si>
  <si>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</si>
  <si>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</si>
  <si>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</si>
  <si>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</si>
  <si>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</si>
  <si>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</si>
  <si>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</si>
  <si>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</si>
  <si>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</si>
  <si>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</si>
  <si>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</si>
  <si>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</si>
  <si>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</si>
  <si>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</si>
  <si>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</si>
  <si>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</si>
  <si>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</si>
  <si>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</si>
  <si>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</si>
  <si>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</si>
  <si>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</si>
  <si>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</si>
  <si>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</si>
  <si>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</si>
  <si>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</si>
  <si>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</si>
  <si>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</si>
  <si>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</si>
  <si>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</si>
  <si>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</si>
  <si>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</si>
  <si>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</si>
  <si>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</si>
  <si>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</si>
  <si>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</si>
  <si>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</si>
  <si>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</si>
  <si>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</si>
  <si>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</si>
  <si>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</si>
  <si>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</si>
  <si>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</si>
  <si>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</si>
  <si>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</si>
  <si>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</si>
  <si>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</si>
  <si>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</si>
  <si>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</si>
  <si>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</si>
  <si>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</si>
  <si>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</si>
  <si>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</si>
  <si>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</si>
  <si>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</si>
  <si>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</si>
  <si>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</si>
  <si>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</si>
  <si>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</si>
  <si>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</si>
  <si>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</si>
  <si>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</si>
  <si>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</si>
  <si>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</si>
  <si>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</si>
  <si>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</si>
  <si>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</si>
  <si>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</si>
  <si>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</si>
  <si>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</si>
  <si>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</si>
  <si>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</si>
  <si>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</si>
  <si>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</si>
  <si>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</si>
  <si>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</si>
  <si>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</si>
  <si>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</si>
  <si>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</si>
  <si>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</si>
  <si>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</si>
  <si>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</si>
  <si>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</si>
  <si>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</si>
  <si>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</si>
  <si>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</si>
  <si>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</si>
  <si>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</si>
  <si>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</si>
  <si>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</si>
  <si>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</si>
  <si>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</si>
  <si>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</si>
  <si>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</si>
  <si>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</si>
  <si>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</si>
  <si>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</si>
  <si>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</si>
  <si>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</si>
  <si>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</si>
  <si>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</si>
  <si>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</si>
  <si>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</si>
  <si>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</si>
  <si>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</si>
  <si>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</si>
  <si>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</si>
  <si>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</si>
  <si>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</si>
  <si>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</si>
  <si>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</si>
  <si>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</si>
  <si>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</si>
  <si>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</si>
  <si>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</si>
  <si>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</si>
  <si>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</si>
  <si>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</si>
  <si>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</si>
  <si>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</si>
  <si>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</si>
  <si>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</si>
  <si>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</si>
  <si>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</si>
  <si>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</si>
  <si>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</si>
  <si>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</si>
  <si>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</si>
  <si>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</si>
  <si>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</si>
  <si>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</si>
  <si>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</si>
  <si>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</si>
  <si>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</si>
  <si>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</si>
  <si>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</si>
  <si>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</si>
  <si>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</si>
  <si>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</si>
  <si>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</si>
  <si>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</si>
  <si>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</si>
  <si>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</si>
  <si>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</si>
  <si>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</si>
  <si>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</si>
  <si>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</si>
  <si>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</si>
  <si>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</si>
  <si>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</si>
  <si>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</si>
  <si>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</si>
  <si>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</si>
  <si>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</si>
  <si>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</si>
  <si>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</si>
  <si>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</si>
  <si>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</si>
  <si>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</si>
  <si>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</si>
  <si>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</si>
  <si>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</si>
  <si>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</si>
  <si>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</si>
  <si>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</si>
  <si>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</si>
  <si>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</si>
  <si>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</si>
  <si>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</si>
  <si>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</si>
  <si>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</si>
  <si>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</si>
  <si>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</si>
  <si>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</si>
  <si>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</si>
  <si>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</si>
  <si>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</si>
  <si>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</si>
  <si>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</si>
  <si>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</si>
  <si>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</si>
  <si>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</si>
  <si>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</si>
  <si>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</si>
  <si>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</si>
  <si>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</si>
  <si>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</si>
  <si>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</si>
  <si>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</si>
  <si>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</si>
  <si>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</si>
  <si>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</si>
  <si>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</si>
  <si>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</si>
  <si>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</si>
  <si>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</si>
  <si>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</si>
  <si>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</si>
  <si>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</si>
  <si>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</si>
  <si>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</si>
  <si>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</si>
  <si>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</si>
  <si>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</si>
  <si>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</si>
  <si>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</si>
  <si>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</si>
  <si>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</si>
  <si>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</si>
  <si>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</si>
  <si>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</si>
  <si>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</si>
  <si>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</si>
  <si>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</si>
  <si>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</si>
  <si>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</si>
  <si>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</si>
  <si>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</si>
  <si>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</si>
  <si>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</si>
  <si>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</si>
  <si>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</si>
  <si>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</si>
  <si>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</si>
  <si>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</si>
  <si>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</si>
  <si>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</si>
  <si>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</si>
  <si>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</si>
  <si>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</si>
  <si>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</si>
  <si>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</si>
  <si>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</si>
  <si>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</si>
  <si>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</si>
  <si>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</si>
  <si>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</si>
  <si>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</si>
  <si>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</si>
  <si>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</si>
  <si>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</si>
  <si>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</si>
  <si>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</si>
  <si>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</si>
  <si>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</si>
  <si>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</si>
  <si>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</si>
  <si>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</si>
  <si>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</si>
  <si>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</si>
  <si>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</si>
  <si>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</si>
  <si>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</si>
  <si>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</si>
  <si>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</si>
  <si>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</si>
  <si>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</si>
  <si>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</si>
  <si>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</si>
  <si>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</si>
  <si>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</si>
  <si>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</si>
  <si>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</si>
  <si>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</si>
  <si>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</si>
  <si>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</si>
  <si>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</si>
  <si>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</si>
  <si>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</si>
  <si>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</si>
  <si>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</si>
  <si>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</si>
  <si>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</si>
  <si>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</si>
  <si>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</si>
  <si>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</si>
  <si>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</si>
  <si>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</si>
  <si>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</si>
  <si>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</si>
  <si>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</si>
  <si>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</si>
  <si>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</si>
  <si>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</si>
  <si>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</si>
  <si>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</si>
  <si>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</si>
  <si>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</si>
  <si>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</si>
  <si>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</si>
  <si>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</si>
  <si>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</si>
  <si>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</si>
  <si>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</si>
  <si>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</si>
  <si>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</si>
  <si>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</si>
  <si>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</si>
  <si>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</si>
  <si>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</si>
  <si>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</si>
  <si>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</si>
  <si>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</si>
  <si>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</si>
  <si>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</si>
  <si>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</si>
  <si>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</si>
  <si>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</si>
  <si>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</si>
  <si>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</si>
  <si>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</si>
  <si>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</si>
  <si>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</si>
  <si>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</si>
  <si>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</si>
  <si>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</si>
  <si>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</si>
  <si>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</si>
  <si>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</si>
  <si>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</si>
  <si>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</si>
  <si>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</si>
  <si>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</si>
  <si>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</si>
  <si>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</si>
  <si>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</si>
  <si>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</si>
  <si>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</si>
  <si>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</si>
  <si>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</si>
  <si>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</si>
  <si>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</si>
  <si>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</si>
  <si>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</si>
  <si>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</si>
  <si>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</si>
  <si>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</si>
  <si>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</si>
  <si>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</si>
  <si>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</si>
  <si>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</si>
  <si>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</si>
  <si>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</si>
  <si>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</si>
  <si>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</si>
  <si>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</si>
  <si>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</si>
  <si>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</si>
  <si>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</si>
  <si>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</si>
  <si>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</si>
  <si>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</si>
  <si>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</si>
  <si>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</si>
  <si>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</si>
  <si>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</si>
  <si>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</si>
  <si>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</si>
  <si>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</si>
  <si>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</si>
  <si>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</si>
  <si>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</si>
  <si>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</si>
  <si>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</si>
  <si>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</si>
  <si>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</si>
  <si>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</si>
  <si>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</si>
  <si>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</si>
  <si>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</si>
  <si>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</si>
  <si>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</si>
  <si>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</si>
  <si>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</si>
  <si>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</si>
  <si>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</si>
  <si>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</si>
  <si>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</si>
  <si>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</si>
  <si>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</si>
  <si>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</si>
  <si>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</si>
  <si>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</si>
  <si>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</si>
  <si>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</si>
  <si>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</si>
  <si>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</si>
  <si>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</si>
  <si>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</si>
  <si>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</si>
  <si>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</si>
  <si>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</si>
  <si>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</si>
  <si>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</si>
  <si>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</si>
  <si>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</si>
  <si>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</si>
  <si>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</si>
  <si>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</si>
  <si>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</si>
  <si>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</si>
  <si>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</si>
  <si>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</si>
  <si>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</si>
  <si>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</si>
  <si>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</si>
  <si>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</si>
  <si>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</si>
  <si>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</si>
  <si>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</si>
  <si>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</si>
  <si>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</si>
  <si>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</si>
  <si>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</si>
  <si>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</si>
  <si>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</si>
  <si>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</si>
  <si>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</si>
  <si>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</si>
  <si>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</si>
  <si>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</si>
  <si>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</si>
  <si>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</si>
  <si>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</si>
  <si>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</si>
  <si>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</si>
  <si>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</si>
  <si>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</si>
  <si>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</si>
  <si>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</si>
  <si>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</si>
  <si>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</si>
  <si>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</si>
  <si>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</si>
  <si>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</si>
  <si>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</si>
  <si>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</si>
  <si>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</si>
  <si>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</si>
  <si>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</si>
  <si>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</si>
  <si>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</si>
  <si>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</si>
  <si>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</si>
  <si>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</si>
  <si>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</si>
  <si>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</si>
  <si>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</si>
  <si>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</si>
  <si>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</si>
  <si>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</si>
  <si>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</si>
  <si>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</si>
  <si>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</si>
  <si>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</si>
  <si>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</si>
  <si>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</si>
  <si>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</si>
  <si>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</si>
  <si>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</si>
  <si>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</si>
  <si>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</si>
  <si>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</si>
  <si>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</si>
  <si>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</si>
  <si>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</si>
  <si>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</si>
  <si>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</si>
  <si>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</si>
  <si>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</si>
  <si>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</si>
  <si>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</si>
  <si>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</si>
  <si>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</si>
  <si>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</si>
  <si>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</si>
  <si>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</si>
  <si>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</si>
  <si>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</si>
  <si>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</si>
  <si>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</si>
  <si>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</si>
  <si>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</si>
  <si>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</si>
  <si>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</si>
  <si>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</si>
  <si>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</si>
  <si>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</si>
  <si>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</si>
  <si>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</si>
  <si>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</si>
  <si>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</si>
  <si>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</si>
  <si>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</si>
  <si>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</si>
  <si>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</si>
  <si>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</si>
  <si>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</si>
  <si>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</si>
  <si>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</si>
  <si>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</si>
  <si>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</si>
  <si>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</si>
  <si>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</si>
  <si>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</si>
  <si>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</si>
  <si>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</si>
  <si>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</si>
  <si>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</si>
  <si>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</si>
  <si>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</si>
  <si>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</si>
  <si>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</si>
  <si>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</si>
  <si>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</si>
  <si>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</si>
  <si>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</si>
  <si>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</si>
  <si>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</si>
  <si>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</si>
  <si>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</si>
  <si>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</si>
  <si>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</si>
  <si>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</si>
  <si>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</si>
  <si>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</si>
  <si>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</si>
  <si>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</si>
  <si>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</si>
  <si>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</si>
  <si>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</si>
  <si>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</si>
  <si>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</si>
  <si>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</si>
  <si>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</si>
  <si>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</si>
  <si>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</si>
  <si>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</si>
  <si>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</si>
  <si>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</si>
  <si>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</si>
  <si>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</si>
  <si>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</si>
  <si>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</si>
  <si>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</si>
  <si>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</si>
  <si>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</si>
  <si>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</si>
  <si>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</si>
  <si>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</si>
  <si>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</si>
  <si>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</si>
  <si>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</si>
  <si>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</si>
  <si>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</si>
  <si>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</si>
  <si>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</si>
  <si>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</si>
  <si>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</si>
  <si>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</si>
  <si>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</si>
  <si>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</si>
  <si>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</si>
  <si>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</si>
  <si>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</si>
  <si>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</si>
  <si>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</si>
  <si>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</si>
  <si>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</si>
  <si>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</si>
  <si>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</si>
  <si>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</si>
  <si>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</si>
  <si>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</si>
  <si>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</si>
  <si>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</si>
  <si>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</si>
  <si>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</si>
  <si>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</si>
  <si>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</si>
  <si>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</si>
  <si>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</si>
  <si>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</si>
  <si>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</si>
  <si>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</si>
  <si>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</si>
  <si>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</si>
  <si>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</si>
  <si>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</si>
  <si>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</si>
  <si>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</si>
  <si>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</si>
  <si>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</si>
  <si>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</si>
  <si>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</si>
  <si>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</si>
  <si>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</si>
  <si>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</si>
  <si>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</si>
  <si>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</si>
  <si>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</si>
  <si>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</si>
  <si>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</si>
  <si>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</si>
  <si>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</si>
  <si>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</si>
  <si>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</si>
  <si>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</si>
  <si>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</si>
  <si>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</si>
  <si>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</si>
  <si>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</si>
  <si>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</si>
  <si>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</si>
  <si>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</si>
  <si>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</si>
  <si>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</si>
  <si>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</si>
  <si>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</si>
  <si>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</si>
  <si>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</si>
  <si>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</si>
  <si>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</si>
  <si>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</si>
  <si>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</si>
  <si>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</si>
  <si>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</si>
  <si>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</si>
  <si>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</si>
  <si>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</si>
  <si>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</si>
  <si>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</si>
  <si>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</si>
  <si>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</si>
  <si>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</si>
  <si>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</si>
  <si>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</si>
  <si>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</si>
  <si>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</si>
  <si>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</si>
  <si>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</si>
  <si>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</si>
  <si>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</si>
  <si>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</si>
  <si>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</si>
  <si>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</si>
  <si>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</si>
  <si>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</si>
  <si>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</si>
  <si>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</si>
  <si>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</si>
  <si>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</si>
  <si>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</si>
  <si>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</si>
  <si>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</si>
  <si>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</si>
  <si>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</si>
  <si>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</si>
  <si>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</si>
  <si>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</si>
  <si>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</si>
  <si>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</si>
  <si>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</si>
  <si>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</si>
  <si>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</si>
  <si>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</si>
  <si>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</si>
  <si>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</si>
  <si>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</si>
  <si>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</si>
  <si>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</si>
  <si>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</si>
  <si>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</si>
  <si>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</si>
  <si>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</si>
  <si>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</si>
  <si>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</si>
  <si>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</si>
  <si>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</si>
  <si>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</si>
  <si>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</si>
  <si>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</si>
  <si>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</si>
  <si>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</si>
  <si>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</si>
  <si>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</si>
  <si>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</si>
  <si>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</si>
  <si>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</si>
  <si>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</si>
  <si>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</si>
  <si>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</si>
  <si>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</si>
  <si>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</si>
  <si>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</si>
  <si>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</si>
  <si>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</si>
  <si>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</si>
  <si>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</si>
  <si>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</si>
  <si>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</si>
  <si>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</si>
  <si>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</si>
  <si>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</si>
  <si>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</si>
  <si>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</si>
  <si>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</si>
  <si>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</si>
  <si>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</si>
  <si>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</si>
  <si>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</si>
  <si>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</si>
  <si>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</si>
  <si>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</si>
  <si>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</si>
  <si>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</si>
  <si>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</si>
  <si>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</si>
  <si>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</si>
  <si>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</si>
  <si>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</si>
  <si>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</si>
  <si>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</si>
  <si>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</si>
  <si>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</si>
  <si>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</si>
  <si>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</si>
  <si>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</si>
  <si>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</si>
  <si>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</si>
  <si>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</si>
  <si>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</si>
  <si>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</si>
  <si>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</si>
  <si>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</si>
  <si>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</si>
  <si>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</si>
  <si>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</si>
  <si>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</si>
  <si>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</si>
  <si>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</si>
  <si>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</si>
  <si>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</si>
  <si>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</si>
  <si>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</si>
  <si>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</si>
  <si>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</si>
  <si>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</si>
  <si>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</si>
  <si>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</si>
  <si>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</si>
  <si>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</si>
  <si>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</si>
  <si>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</si>
  <si>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</si>
  <si>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</si>
  <si>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</si>
  <si>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</si>
  <si>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</si>
  <si>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</si>
  <si>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</si>
  <si>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</si>
  <si>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</si>
  <si>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</si>
  <si>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</si>
  <si>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</si>
  <si>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</si>
  <si>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</si>
  <si>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</si>
  <si>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</si>
  <si>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</si>
  <si>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</si>
  <si>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</si>
  <si>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</si>
  <si>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</si>
  <si>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</si>
  <si>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</si>
  <si>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</si>
  <si>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</si>
  <si>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</si>
  <si>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</si>
  <si>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</si>
  <si>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</si>
  <si>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</si>
  <si>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</si>
  <si>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</si>
  <si>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</si>
  <si>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</si>
  <si>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</si>
  <si>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</si>
  <si>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</si>
  <si>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</si>
  <si>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</si>
  <si>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</si>
  <si>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</si>
  <si>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</si>
  <si>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</si>
  <si>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</si>
  <si>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</si>
  <si>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</si>
  <si>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</si>
  <si>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</si>
  <si>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</si>
  <si>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</si>
  <si>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</si>
  <si>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</si>
  <si>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</si>
  <si>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</si>
  <si>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</si>
  <si>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</si>
  <si>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</si>
  <si>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</si>
  <si>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</si>
  <si>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</si>
  <si>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</si>
  <si>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</si>
  <si>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</si>
  <si>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</si>
  <si>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</si>
  <si>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</si>
  <si>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</si>
  <si>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</si>
  <si>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</si>
  <si>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</si>
  <si>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</si>
  <si>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</si>
  <si>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</si>
  <si>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</si>
  <si>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</si>
  <si>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</si>
  <si>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</si>
  <si>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</si>
  <si>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</si>
  <si>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</si>
  <si>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</si>
  <si>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</si>
  <si>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</si>
  <si>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</si>
  <si>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</si>
  <si>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</si>
  <si>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</si>
  <si>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</si>
  <si>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</si>
  <si>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</si>
  <si>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</si>
  <si>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</si>
  <si>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</si>
  <si>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</si>
  <si>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</si>
  <si>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</si>
  <si>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</si>
  <si>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</si>
  <si>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</si>
  <si>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</si>
  <si>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</si>
  <si>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</si>
  <si>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</si>
  <si>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</si>
  <si>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</si>
  <si>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</si>
  <si>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</si>
  <si>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</si>
  <si>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</si>
  <si>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</si>
  <si>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</si>
  <si>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</si>
  <si>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</si>
  <si>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</si>
  <si>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</si>
  <si>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</si>
  <si>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</si>
  <si>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</si>
  <si>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</si>
  <si>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</si>
  <si>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</si>
  <si>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</si>
  <si>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</si>
  <si>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</si>
  <si>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</si>
  <si>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</si>
  <si>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</si>
  <si>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</si>
  <si>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</si>
  <si>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</si>
  <si>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</si>
  <si>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</si>
  <si>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</si>
  <si>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</si>
  <si>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</si>
  <si>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</si>
  <si>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</si>
  <si>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</si>
  <si>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</si>
  <si>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</si>
  <si>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</si>
  <si>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</si>
  <si>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</si>
  <si>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</si>
  <si>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</si>
  <si>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</si>
  <si>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</si>
  <si>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</si>
  <si>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</si>
  <si>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</si>
  <si>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</si>
  <si>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</si>
  <si>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</si>
  <si>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</si>
  <si>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</si>
  <si>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</si>
  <si>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</si>
  <si>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</si>
  <si>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</si>
  <si>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</si>
  <si>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</si>
  <si>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</si>
  <si>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</si>
  <si>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</si>
  <si>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</si>
  <si>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</si>
  <si>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</si>
  <si>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</si>
  <si>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</si>
  <si>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</si>
  <si>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</si>
  <si>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</si>
  <si>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</si>
  <si>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</si>
  <si>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</si>
  <si>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</si>
  <si>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</si>
  <si>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</si>
  <si>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</si>
  <si>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</si>
  <si>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</si>
  <si>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</si>
  <si>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</si>
  <si>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</si>
  <si>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</si>
  <si>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</si>
  <si>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</si>
  <si>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</si>
  <si>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</si>
  <si>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</si>
  <si>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</si>
  <si>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</si>
  <si>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</si>
  <si>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</si>
  <si>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</si>
  <si>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</si>
  <si>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</si>
  <si>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</si>
  <si>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</si>
  <si>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</si>
  <si>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</si>
  <si>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</si>
  <si>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</si>
  <si>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</si>
  <si>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</si>
  <si>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</si>
  <si>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</si>
  <si>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</si>
  <si>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</si>
  <si>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</si>
  <si>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</si>
  <si>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</si>
  <si>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</si>
  <si>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</si>
  <si>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</si>
  <si>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</si>
  <si>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</si>
  <si>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</si>
  <si>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</si>
  <si>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</si>
  <si>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</si>
  <si>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</si>
  <si>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</si>
  <si>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</si>
  <si>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</si>
  <si>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</si>
  <si>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</si>
  <si>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</si>
  <si>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</si>
  <si>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</si>
  <si>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</si>
  <si>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</si>
  <si>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</si>
  <si>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</si>
  <si>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</si>
  <si>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</si>
  <si>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</si>
  <si>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</si>
  <si>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</si>
  <si>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</si>
  <si>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</si>
  <si>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</si>
  <si>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</si>
  <si>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</si>
  <si>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</si>
  <si>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</si>
  <si>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</si>
  <si>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</si>
  <si>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</si>
  <si>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</si>
  <si>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</si>
  <si>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</si>
  <si>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</si>
  <si>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</si>
  <si>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</si>
  <si>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</si>
  <si>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</si>
  <si>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</si>
  <si>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</si>
  <si>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</si>
  <si>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</si>
  <si>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</si>
  <si>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</si>
  <si>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</si>
  <si>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</si>
  <si>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</si>
  <si>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</si>
  <si>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</si>
  <si>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</si>
  <si>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</si>
  <si>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</si>
  <si>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</si>
  <si>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</si>
  <si>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</si>
  <si>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</si>
  <si>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</si>
  <si>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</si>
  <si>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</si>
  <si>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</si>
  <si>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</si>
  <si>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</si>
  <si>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</si>
  <si>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</si>
  <si>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</si>
  <si>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</si>
  <si>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</si>
  <si>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</si>
  <si>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</si>
  <si>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</si>
  <si>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</si>
  <si>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</si>
  <si>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</si>
  <si>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</si>
  <si>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</si>
  <si>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</si>
  <si>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</si>
  <si>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</si>
  <si>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</si>
  <si>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</si>
  <si>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</si>
  <si>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</si>
  <si>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</si>
  <si>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</si>
  <si>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</si>
  <si>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</si>
  <si>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</si>
  <si>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</si>
  <si>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</si>
  <si>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</si>
  <si>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</si>
  <si>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</si>
  <si>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</si>
  <si>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</si>
  <si>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</si>
  <si>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</si>
  <si>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</si>
  <si>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</si>
  <si>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</si>
  <si>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</si>
  <si>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</si>
  <si>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</si>
  <si>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</si>
  <si>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</si>
  <si>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</si>
  <si>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</si>
  <si>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</si>
  <si>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</si>
  <si>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</si>
  <si>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</si>
  <si>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</si>
  <si>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</si>
  <si>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</si>
  <si>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</si>
  <si>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</si>
  <si>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</si>
  <si>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</si>
  <si>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</si>
  <si>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</si>
  <si>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</si>
  <si>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</si>
  <si>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</si>
  <si>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</si>
  <si>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</si>
  <si>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</si>
  <si>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</si>
  <si>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</si>
  <si>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</si>
  <si>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</si>
  <si>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</si>
  <si>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</si>
  <si>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</si>
  <si>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</si>
  <si>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</si>
  <si>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</si>
  <si>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</si>
  <si>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</si>
  <si>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</si>
  <si>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</si>
  <si>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</si>
  <si>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</si>
  <si>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</si>
  <si>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</si>
  <si>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</si>
  <si>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</si>
  <si>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</si>
  <si>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</si>
  <si>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</si>
  <si>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</si>
  <si>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</si>
  <si>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</si>
  <si>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</si>
  <si>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</si>
  <si>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</si>
  <si>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</si>
  <si>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</si>
  <si>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</si>
  <si>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</si>
  <si>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</si>
  <si>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</si>
  <si>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</si>
  <si>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</si>
  <si>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</si>
  <si>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</si>
  <si>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</si>
  <si>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</si>
  <si>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</si>
  <si>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</si>
  <si>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</si>
  <si>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</si>
  <si>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</si>
  <si>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</si>
  <si>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</si>
  <si>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</si>
  <si>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</si>
  <si>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</si>
  <si>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</si>
  <si>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</si>
  <si>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</si>
  <si>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</si>
  <si>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</si>
  <si>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</si>
  <si>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</si>
  <si>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</si>
  <si>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</si>
  <si>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</si>
  <si>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</si>
  <si>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</si>
  <si>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</si>
  <si>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</si>
  <si>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</si>
  <si>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</si>
  <si>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</si>
  <si>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</si>
  <si>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</si>
  <si>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</si>
  <si>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</si>
  <si>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</si>
  <si>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</si>
  <si>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</si>
  <si>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</si>
  <si>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</si>
  <si>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</si>
  <si>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</si>
  <si>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</si>
  <si>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</si>
  <si>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</si>
  <si>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</si>
  <si>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</si>
  <si>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</si>
  <si>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</si>
  <si>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</si>
  <si>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</si>
  <si>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</si>
  <si>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</si>
  <si>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</si>
  <si>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</si>
  <si>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</si>
  <si>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</si>
  <si>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</si>
  <si>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</si>
  <si>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</si>
  <si>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</si>
  <si>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</si>
  <si>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</si>
  <si>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</si>
  <si>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</si>
  <si>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</si>
  <si>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</si>
  <si>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</si>
  <si>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</si>
  <si>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</si>
  <si>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</si>
  <si>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</si>
  <si>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</si>
  <si>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</si>
  <si>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</si>
  <si>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</si>
  <si>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</si>
  <si>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</si>
  <si>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</si>
  <si>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</si>
  <si>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</si>
  <si>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</si>
  <si>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</si>
  <si>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</si>
  <si>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</si>
  <si>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</si>
  <si>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</si>
  <si>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</si>
  <si>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</si>
  <si>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</si>
  <si>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</si>
  <si>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</si>
  <si>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</si>
  <si>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</si>
  <si>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</si>
  <si>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</si>
  <si>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</si>
  <si>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</si>
  <si>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</si>
  <si>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</si>
  <si>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</si>
  <si>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</si>
  <si>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</si>
  <si>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</si>
  <si>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</si>
  <si>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</si>
  <si>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</si>
  <si>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</si>
  <si>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</si>
  <si>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</si>
  <si>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</si>
  <si>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</si>
  <si>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</si>
  <si>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</si>
  <si>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</si>
  <si>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</si>
  <si>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</si>
  <si>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</si>
  <si>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</si>
  <si>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</si>
  <si>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</si>
  <si>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</si>
  <si>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</si>
  <si>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</si>
  <si>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</si>
  <si>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</si>
  <si>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</si>
  <si>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</si>
  <si>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</si>
  <si>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</si>
  <si>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</si>
  <si>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</si>
  <si>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</si>
  <si>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</si>
  <si>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</si>
  <si>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</si>
  <si>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</si>
  <si>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</si>
  <si>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</si>
  <si>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</si>
  <si>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</si>
  <si>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</si>
  <si>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</si>
  <si>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</si>
  <si>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</si>
  <si>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</si>
  <si>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</si>
  <si>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</si>
  <si>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</si>
  <si>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</si>
  <si>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</si>
  <si>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</si>
  <si>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</si>
  <si>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</si>
  <si>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</si>
  <si>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</si>
  <si>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</si>
  <si>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</si>
  <si>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</si>
  <si>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</si>
  <si>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</si>
  <si>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</si>
  <si>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</si>
  <si>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</si>
  <si>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</si>
  <si>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</si>
  <si>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</si>
  <si>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</si>
  <si>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</si>
  <si>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</si>
  <si>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</si>
  <si>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</si>
  <si>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</si>
  <si>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</si>
  <si>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</si>
  <si>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</si>
  <si>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</si>
  <si>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</si>
  <si>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</si>
  <si>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</si>
  <si>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</si>
  <si>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</si>
  <si>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</si>
  <si>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</si>
  <si>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</si>
  <si>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</si>
  <si>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</si>
  <si>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</si>
  <si>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</si>
  <si>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</si>
  <si>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</si>
  <si>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</si>
  <si>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</si>
  <si>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</si>
  <si>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</si>
  <si>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</si>
  <si>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</si>
  <si>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</si>
  <si>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</si>
  <si>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</si>
  <si>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</si>
  <si>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</si>
  <si>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</si>
  <si>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</si>
  <si>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</si>
  <si>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</si>
  <si>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</si>
  <si>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</si>
  <si>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</si>
  <si>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</si>
  <si>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</si>
  <si>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</si>
  <si>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</si>
  <si>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</si>
  <si>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</si>
  <si>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</si>
  <si>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</si>
  <si>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</si>
  <si>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</si>
  <si>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</si>
  <si>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</si>
  <si>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</si>
  <si>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</si>
  <si>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</si>
  <si>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</si>
  <si>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</si>
  <si>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</si>
  <si>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</si>
  <si>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</si>
  <si>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</si>
  <si>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</si>
  <si>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</si>
  <si>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</si>
  <si>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</si>
  <si>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</si>
  <si>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</si>
  <si>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</si>
  <si>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</si>
  <si>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</si>
  <si>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</si>
  <si>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</si>
  <si>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</si>
  <si>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</si>
  <si>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</si>
  <si>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</si>
  <si>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</si>
  <si>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</si>
  <si>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</si>
  <si>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</si>
  <si>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</si>
  <si>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</si>
  <si>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</si>
  <si>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</si>
  <si>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</si>
  <si>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</si>
  <si>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</si>
  <si>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</si>
  <si>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</si>
  <si>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</si>
  <si>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</si>
  <si>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</si>
  <si>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</si>
  <si>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</si>
  <si>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</si>
  <si>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</si>
  <si>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</si>
  <si>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</si>
  <si>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</si>
  <si>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</si>
  <si>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</si>
  <si>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</si>
  <si>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</si>
  <si>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</si>
  <si>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</si>
  <si>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</si>
  <si>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</si>
  <si>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</si>
  <si>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</si>
  <si>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</si>
  <si>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</si>
  <si>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</si>
  <si>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</si>
  <si>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</si>
  <si>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</si>
  <si>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</si>
  <si>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</si>
  <si>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</si>
  <si>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</si>
  <si>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</si>
  <si>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</si>
  <si>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</si>
  <si>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</si>
  <si>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</si>
  <si>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</si>
  <si>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</si>
  <si>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</si>
  <si>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</si>
  <si>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</si>
  <si>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</si>
  <si>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</si>
  <si>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</si>
  <si>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</si>
  <si>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</si>
  <si>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</si>
  <si>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</si>
  <si>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</si>
  <si>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</si>
  <si>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</si>
  <si>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</si>
  <si>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</si>
  <si>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</si>
  <si>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</si>
  <si>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</si>
  <si>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</si>
  <si>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</si>
  <si>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</si>
  <si>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</si>
  <si>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</si>
  <si>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</si>
  <si>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</si>
  <si>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</si>
  <si>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</si>
  <si>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</si>
  <si>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</si>
  <si>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</si>
  <si>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</si>
  <si>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</si>
  <si>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</si>
  <si>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</si>
  <si>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</si>
  <si>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</si>
  <si>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</si>
  <si>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</si>
  <si>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</si>
  <si>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</si>
  <si>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</si>
  <si>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</si>
  <si>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</si>
  <si>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</si>
  <si>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</si>
  <si>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</si>
  <si>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</si>
  <si>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</si>
  <si>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</si>
  <si>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</si>
  <si>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</si>
  <si>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</si>
  <si>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</si>
  <si>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</si>
  <si>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</si>
  <si>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</si>
  <si>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</si>
  <si>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</si>
  <si>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</si>
  <si>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</si>
  <si>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</si>
  <si>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</si>
  <si>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</si>
  <si>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</si>
  <si>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</si>
  <si>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</si>
  <si>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</si>
  <si>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</si>
  <si>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</si>
  <si>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</si>
  <si>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</si>
  <si>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</si>
  <si>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</si>
  <si>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</si>
  <si>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</si>
  <si>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</si>
  <si>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</si>
  <si>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</si>
  <si>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</si>
  <si>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</si>
  <si>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</si>
  <si>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</si>
  <si>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</si>
  <si>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</si>
  <si>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</si>
  <si>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</si>
  <si>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</si>
  <si>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</si>
  <si>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</si>
  <si>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</si>
  <si>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</si>
  <si>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</si>
  <si>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</si>
  <si>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</si>
  <si>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</si>
  <si>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</si>
  <si>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</si>
  <si>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</si>
  <si>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</si>
  <si>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</si>
  <si>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</si>
  <si>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</si>
  <si>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</si>
  <si>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</si>
  <si>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</si>
  <si>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</si>
  <si>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</si>
  <si>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</si>
  <si>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</si>
  <si>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</si>
  <si>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</si>
  <si>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</si>
  <si>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</si>
  <si>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</si>
  <si>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</si>
  <si>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</si>
  <si>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</si>
  <si>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</si>
  <si>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</si>
  <si>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</si>
  <si>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</si>
  <si>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</si>
  <si>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</si>
  <si>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</si>
  <si>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</si>
  <si>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</si>
  <si>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</si>
  <si>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</si>
  <si>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</si>
  <si>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</si>
  <si>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</si>
  <si>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</si>
  <si>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</si>
  <si>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</si>
  <si>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</si>
  <si>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</si>
  <si>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</si>
  <si>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</si>
  <si>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</si>
  <si>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</si>
  <si>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</si>
  <si>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</si>
  <si>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</si>
  <si>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</si>
  <si>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</si>
  <si>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</si>
  <si>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</si>
  <si>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</si>
  <si>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</si>
  <si>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</si>
  <si>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</si>
  <si>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</si>
  <si>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</si>
  <si>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</si>
  <si>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</si>
  <si>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</si>
  <si>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</si>
  <si>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</si>
  <si>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</si>
  <si>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</si>
  <si>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</si>
  <si>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</si>
  <si>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</si>
  <si>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</si>
  <si>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</si>
  <si>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</si>
  <si>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</si>
  <si>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</si>
  <si>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</si>
  <si>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</si>
  <si>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</si>
  <si>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</si>
  <si>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</si>
  <si>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</si>
  <si>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</si>
  <si>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</si>
  <si>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</si>
  <si>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</si>
  <si>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</si>
  <si>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</si>
  <si>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</si>
  <si>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</si>
  <si>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</si>
  <si>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</si>
  <si>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</si>
  <si>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</si>
  <si>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</si>
  <si>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</si>
  <si>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</si>
  <si>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</si>
  <si>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</si>
  <si>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</si>
  <si>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</si>
  <si>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</si>
  <si>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</si>
  <si>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</si>
  <si>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</si>
  <si>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</si>
  <si>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</si>
  <si>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</si>
  <si>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</si>
  <si>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</si>
  <si>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</si>
  <si>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</si>
  <si>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</si>
  <si>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</si>
  <si>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</si>
  <si>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</si>
  <si>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</si>
  <si>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</si>
  <si>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</si>
  <si>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</si>
  <si>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</si>
  <si>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</si>
  <si>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</si>
  <si>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</si>
  <si>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</si>
  <si>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</si>
  <si>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</si>
  <si>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</si>
  <si>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</si>
  <si>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</si>
  <si>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</si>
  <si>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</si>
  <si>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</si>
  <si>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</si>
  <si>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</si>
  <si>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</si>
  <si>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</si>
  <si>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</si>
  <si>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</si>
  <si>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</si>
  <si>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</si>
  <si>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</si>
  <si>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</si>
  <si>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</si>
  <si>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</si>
  <si>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</si>
  <si>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</si>
  <si>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</si>
  <si>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</si>
  <si>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</si>
  <si>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</si>
  <si>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</si>
  <si>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</si>
  <si>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</si>
  <si>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</si>
  <si>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</si>
  <si>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</si>
  <si>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</si>
  <si>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</si>
  <si>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</si>
  <si>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</si>
  <si>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</si>
  <si>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</si>
  <si>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</si>
  <si>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</si>
  <si>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</si>
  <si>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</si>
  <si>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</si>
  <si>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</si>
  <si>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</si>
  <si>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</si>
  <si>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</si>
  <si>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</si>
  <si>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</si>
  <si>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</si>
  <si>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</si>
  <si>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</si>
  <si>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</si>
  <si>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</si>
  <si>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</si>
  <si>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</si>
  <si>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</si>
  <si>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</si>
  <si>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</si>
  <si>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</si>
  <si>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</si>
  <si>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</si>
  <si>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</si>
  <si>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</si>
  <si>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</si>
  <si>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</si>
  <si>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</si>
  <si>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</si>
  <si>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</si>
  <si>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</si>
  <si>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</si>
  <si>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</si>
  <si>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</si>
  <si>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</si>
  <si>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</si>
  <si>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</si>
  <si>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</si>
  <si>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</si>
  <si>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</si>
  <si>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</si>
  <si>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</si>
  <si>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</si>
  <si>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</si>
  <si>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</si>
  <si>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</si>
  <si>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</si>
  <si>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</si>
  <si>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</si>
  <si>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</si>
  <si>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</si>
  <si>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</si>
  <si>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</si>
  <si>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</si>
  <si>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</si>
  <si>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</si>
  <si>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</si>
  <si>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</si>
  <si>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</si>
  <si>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</si>
  <si>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</si>
  <si>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</si>
  <si>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</si>
  <si>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</si>
  <si>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</si>
  <si>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</si>
  <si>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</si>
  <si>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</si>
  <si>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</si>
  <si>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</si>
  <si>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</si>
  <si>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</si>
  <si>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</si>
  <si>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</si>
  <si>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</si>
  <si>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</si>
  <si>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</si>
  <si>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</si>
  <si>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</si>
  <si>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</si>
  <si>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</si>
  <si>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</si>
  <si>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</si>
  <si>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</si>
  <si>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</si>
  <si>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</si>
  <si>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</si>
  <si>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</si>
  <si>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</si>
  <si>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</si>
  <si>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</si>
  <si>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</si>
  <si>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</si>
  <si>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</si>
  <si>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</si>
  <si>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</si>
  <si>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</si>
  <si>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</si>
  <si>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</si>
  <si>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</si>
  <si>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</si>
  <si>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</si>
  <si>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</si>
  <si>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</si>
  <si>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</si>
  <si>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</si>
  <si>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</si>
  <si>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</si>
  <si>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</si>
  <si>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</si>
  <si>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</si>
  <si>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</si>
  <si>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</si>
  <si>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</si>
  <si>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</si>
  <si>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</si>
  <si>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</si>
  <si>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</si>
  <si>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</si>
  <si>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</si>
  <si>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</si>
  <si>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</si>
  <si>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</si>
  <si>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</si>
  <si>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</si>
  <si>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</si>
  <si>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</si>
  <si>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</si>
  <si>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</si>
  <si>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</si>
  <si>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</si>
  <si>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</si>
  <si>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</si>
  <si>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</si>
  <si>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</si>
  <si>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</si>
  <si>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</si>
  <si>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</si>
  <si>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</si>
  <si>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</si>
  <si>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</si>
  <si>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</si>
  <si>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</si>
  <si>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</si>
  <si>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</si>
  <si>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</si>
  <si>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</si>
  <si>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</si>
  <si>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</si>
  <si>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</si>
  <si>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</si>
  <si>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</si>
  <si>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</si>
  <si>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</si>
  <si>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</si>
  <si>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</si>
  <si>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</si>
  <si>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</si>
  <si>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</si>
  <si>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</si>
  <si>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</si>
  <si>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</si>
  <si>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</si>
  <si>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</si>
  <si>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</si>
  <si>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</si>
  <si>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</si>
  <si>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</si>
  <si>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</si>
  <si>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</si>
  <si>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</si>
  <si>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</si>
  <si>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</si>
  <si>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</si>
  <si>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</si>
  <si>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</si>
  <si>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</si>
  <si>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</si>
  <si>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</si>
  <si>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</si>
  <si>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</si>
  <si>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</si>
  <si>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</si>
  <si>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</si>
  <si>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</si>
  <si>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</si>
  <si>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</si>
  <si>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</si>
  <si>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</si>
  <si>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</si>
  <si>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</si>
  <si>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</si>
  <si>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</si>
  <si>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</si>
  <si>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</si>
  <si>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</si>
  <si>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</si>
  <si>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</si>
  <si>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</si>
  <si>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</si>
  <si>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</si>
  <si>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</si>
  <si>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</si>
  <si>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</si>
  <si>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</si>
  <si>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</si>
  <si>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</si>
  <si>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</si>
  <si>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</si>
  <si>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</si>
  <si>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</si>
  <si>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</si>
  <si>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</si>
  <si>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</si>
  <si>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</si>
  <si>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</si>
  <si>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</si>
  <si>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</si>
  <si>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</si>
  <si>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</si>
  <si>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</si>
  <si>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</si>
  <si>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</si>
  <si>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</si>
  <si>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</si>
  <si>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</si>
  <si>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</si>
  <si>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</si>
  <si>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</si>
  <si>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</si>
  <si>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</si>
  <si>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</si>
  <si>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</si>
  <si>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</si>
  <si>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</si>
  <si>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</si>
  <si>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</si>
  <si>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</si>
  <si>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</si>
  <si>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</si>
  <si>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</si>
  <si>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</si>
  <si>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</si>
  <si>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</si>
  <si>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</si>
  <si>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</si>
  <si>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</si>
  <si>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</si>
  <si>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</si>
  <si>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</si>
  <si>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</si>
  <si>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</si>
  <si>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</si>
  <si>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</si>
  <si>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</si>
  <si>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</si>
  <si>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</si>
  <si>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</si>
  <si>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</si>
  <si>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</si>
  <si>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</si>
  <si>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</si>
  <si>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</si>
  <si>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</si>
  <si>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</si>
  <si>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</si>
  <si>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</si>
  <si>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</si>
  <si>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</si>
  <si>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</si>
  <si>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</si>
  <si>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</si>
  <si>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</si>
  <si>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</si>
  <si>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</si>
  <si>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</si>
  <si>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</si>
  <si>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</si>
  <si>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</si>
  <si>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</si>
  <si>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</si>
  <si>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</si>
  <si>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</si>
  <si>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</si>
  <si>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</si>
  <si>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</si>
  <si>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</si>
  <si>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</si>
  <si>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</si>
  <si>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</si>
  <si>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</si>
  <si>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</si>
  <si>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</si>
  <si>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</si>
  <si>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</si>
  <si>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</si>
  <si>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</si>
  <si>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</si>
  <si>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</si>
  <si>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</si>
  <si>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</si>
  <si>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</si>
  <si>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</si>
  <si>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</si>
  <si>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</si>
  <si>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</si>
  <si>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</si>
  <si>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</si>
  <si>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</si>
  <si>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</si>
  <si>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</si>
  <si>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</si>
  <si>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</si>
  <si>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</si>
  <si>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</si>
  <si>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</si>
  <si>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</si>
  <si>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</si>
  <si>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</si>
  <si>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</si>
  <si>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</si>
  <si>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</si>
  <si>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</si>
  <si>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</si>
  <si>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</si>
  <si>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</si>
  <si>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</si>
  <si>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</si>
  <si>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</si>
  <si>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</si>
  <si>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</si>
  <si>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</si>
  <si>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</si>
  <si>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</si>
  <si>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</si>
  <si>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</si>
  <si>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</si>
  <si>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</si>
  <si>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</si>
  <si>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</si>
  <si>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</si>
  <si>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</si>
  <si>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</si>
  <si>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</si>
  <si>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</si>
  <si>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</si>
  <si>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</si>
  <si>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</si>
  <si>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</si>
  <si>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</si>
  <si>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</si>
  <si>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</si>
  <si>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</si>
  <si>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</si>
  <si>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</si>
  <si>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</si>
  <si>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</si>
  <si>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</si>
  <si>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</si>
  <si>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</si>
  <si>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</si>
  <si>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</si>
  <si>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</si>
  <si>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</si>
  <si>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</si>
  <si>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</si>
  <si>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</si>
  <si>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</si>
  <si>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</si>
  <si>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</si>
  <si>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</si>
  <si>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</si>
  <si>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</si>
  <si>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</si>
  <si>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</si>
  <si>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</si>
  <si>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</si>
  <si>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</si>
  <si>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</si>
  <si>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</si>
  <si>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</si>
  <si>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</si>
  <si>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</si>
  <si>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</si>
  <si>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</si>
  <si>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</si>
  <si>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</si>
  <si>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</si>
  <si>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</si>
  <si>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</si>
  <si>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</si>
  <si>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</si>
  <si>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</si>
  <si>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</si>
  <si>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</si>
  <si>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</si>
  <si>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</si>
  <si>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</si>
  <si>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</si>
  <si>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</si>
  <si>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</si>
  <si>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</si>
  <si>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</si>
  <si>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</si>
  <si>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</si>
  <si>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</si>
  <si>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</si>
  <si>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</si>
  <si>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</si>
  <si>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</si>
  <si>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</si>
  <si>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</si>
  <si>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</si>
  <si>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</si>
  <si>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</si>
  <si>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</si>
  <si>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</si>
  <si>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</si>
  <si>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</si>
  <si>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</si>
  <si>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</si>
  <si>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</si>
  <si>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</si>
  <si>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</si>
  <si>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</si>
  <si>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</si>
  <si>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</si>
  <si>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</si>
  <si>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</si>
  <si>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</si>
  <si>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</si>
  <si>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</si>
  <si>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</si>
  <si>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</si>
  <si>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</si>
  <si>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</si>
  <si>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</si>
  <si>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</si>
  <si>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</si>
  <si>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</si>
  <si>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</si>
  <si>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</si>
  <si>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</si>
  <si>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</si>
  <si>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</si>
  <si>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</si>
  <si>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</si>
  <si>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</si>
  <si>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</si>
  <si>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</si>
  <si>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</si>
  <si>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</si>
  <si>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</si>
  <si>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</si>
  <si>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</si>
  <si>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</si>
  <si>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</si>
  <si>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</si>
  <si>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</si>
  <si>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</si>
  <si>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</si>
  <si>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</si>
  <si>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</si>
  <si>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</si>
  <si>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</si>
  <si>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</si>
  <si>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</si>
  <si>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</si>
  <si>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</si>
  <si>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</si>
  <si>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</si>
  <si>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</si>
  <si>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</si>
  <si>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</si>
  <si>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</si>
  <si>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</si>
  <si>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</si>
  <si>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</si>
  <si>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</si>
  <si>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</si>
  <si>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</si>
  <si>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</si>
  <si>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</si>
  <si>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</si>
  <si>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</si>
  <si>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</si>
  <si>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</si>
  <si>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</si>
  <si>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</si>
  <si>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</si>
  <si>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</si>
  <si>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</si>
  <si>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</si>
  <si>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</si>
  <si>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</si>
  <si>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</si>
  <si>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</si>
  <si>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</si>
  <si>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</si>
  <si>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</si>
  <si>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</si>
  <si>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</si>
  <si>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</si>
  <si>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</si>
  <si>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</si>
  <si>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</si>
  <si>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</si>
  <si>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</si>
  <si>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</si>
  <si>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</si>
  <si>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</si>
  <si>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</si>
  <si>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</si>
  <si>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</si>
  <si>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</si>
  <si>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</si>
  <si>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</si>
  <si>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</si>
  <si>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</si>
  <si>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</si>
  <si>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</si>
  <si>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</si>
  <si>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</si>
  <si>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</si>
  <si>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</si>
  <si>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</si>
  <si>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</si>
  <si>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</si>
  <si>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</si>
  <si>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</si>
  <si>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</si>
  <si>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</si>
  <si>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</si>
  <si>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</si>
  <si>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</si>
  <si>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</si>
  <si>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</si>
  <si>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</si>
  <si>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</si>
  <si>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</si>
  <si>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</si>
  <si>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</si>
  <si>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</si>
  <si>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</si>
  <si>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</si>
  <si>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</si>
  <si>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</si>
  <si>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</si>
  <si>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</si>
  <si>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</si>
  <si>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</si>
  <si>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</si>
  <si>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</si>
  <si>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</si>
  <si>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</si>
  <si>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</si>
  <si>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</si>
  <si>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</si>
  <si>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</si>
  <si>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</si>
  <si>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</si>
  <si>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</si>
  <si>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</si>
  <si>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</si>
  <si>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</si>
  <si>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</si>
  <si>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</si>
  <si>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</si>
  <si>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</si>
  <si>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</si>
  <si>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</si>
  <si>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</si>
  <si>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</si>
  <si>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</si>
  <si>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</si>
  <si>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</si>
  <si>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</si>
  <si>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</si>
  <si>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</si>
  <si>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</si>
  <si>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</si>
  <si>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</si>
  <si>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</si>
  <si>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</si>
  <si>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</si>
  <si>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</si>
  <si>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</si>
  <si>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</si>
  <si>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</si>
  <si>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</si>
  <si>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</si>
  <si>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</si>
  <si>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</si>
  <si>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</si>
  <si>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</si>
  <si>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</si>
  <si>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</si>
  <si>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</si>
  <si>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</si>
  <si>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</si>
  <si>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</si>
  <si>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</si>
  <si>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</si>
  <si>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</si>
  <si>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</si>
  <si>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</si>
  <si>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</si>
  <si>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</si>
  <si>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</si>
  <si>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</si>
  <si>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</si>
  <si>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</si>
  <si>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</si>
  <si>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</si>
  <si>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</si>
  <si>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</si>
  <si>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</si>
  <si>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</si>
  <si>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</si>
  <si>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</si>
  <si>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</si>
  <si>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</si>
  <si>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</si>
  <si>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</si>
  <si>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</si>
  <si>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</si>
  <si>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</si>
  <si>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</si>
  <si>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</si>
  <si>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</si>
  <si>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</si>
  <si>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</si>
  <si>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</si>
  <si>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</si>
  <si>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</si>
  <si>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</si>
  <si>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</si>
  <si>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</si>
  <si>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</si>
  <si>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</si>
  <si>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</si>
  <si>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</si>
  <si>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</si>
  <si>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</si>
  <si>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</si>
  <si>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</si>
  <si>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</si>
  <si>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</si>
  <si>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</si>
  <si>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</si>
  <si>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</si>
  <si>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</si>
  <si>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</si>
  <si>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</si>
  <si>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</si>
  <si>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</si>
  <si>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</si>
  <si>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</si>
  <si>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</si>
  <si>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</si>
  <si>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</si>
  <si>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</si>
  <si>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</si>
  <si>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</si>
  <si>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</si>
  <si>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</si>
  <si>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</si>
  <si>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</si>
  <si>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</si>
  <si>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</si>
  <si>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</si>
  <si>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</si>
  <si>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</si>
  <si>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</si>
  <si>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</si>
  <si>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</si>
  <si>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</si>
  <si>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</si>
  <si>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</si>
  <si>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</si>
  <si>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</si>
  <si>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</si>
  <si>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</si>
  <si>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</si>
  <si>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</si>
  <si>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</si>
  <si>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</si>
  <si>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</si>
  <si>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</si>
  <si>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</si>
  <si>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</si>
  <si>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</si>
  <si>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</si>
  <si>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</si>
  <si>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</si>
  <si>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</si>
  <si>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</si>
  <si>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</si>
  <si>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</si>
  <si>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</si>
  <si>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</si>
  <si>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</si>
  <si>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</si>
  <si>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</si>
  <si>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</si>
  <si>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</si>
  <si>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</si>
  <si>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</si>
  <si>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</si>
  <si>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</si>
  <si>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</si>
  <si>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</si>
  <si>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</si>
  <si>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</si>
  <si>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</si>
  <si>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</si>
  <si>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</si>
  <si>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</si>
  <si>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</si>
  <si>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</si>
  <si>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</si>
  <si>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</si>
  <si>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</si>
  <si>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</si>
  <si>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</si>
  <si>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</si>
  <si>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</si>
  <si>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</si>
  <si>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</si>
  <si>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</si>
  <si>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</si>
  <si>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</si>
  <si>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</si>
  <si>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</si>
  <si>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</si>
  <si>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</si>
  <si>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</si>
  <si>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</si>
  <si>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</si>
  <si>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</si>
  <si>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</si>
  <si>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</si>
  <si>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</si>
  <si>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</si>
  <si>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</si>
  <si>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</si>
  <si>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</si>
  <si>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</si>
  <si>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</si>
  <si>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</si>
  <si>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</si>
  <si>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</si>
  <si>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</si>
  <si>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</si>
  <si>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</si>
  <si>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</si>
  <si>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</si>
  <si>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</si>
  <si>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</si>
  <si>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</si>
  <si>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</si>
  <si>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</si>
  <si>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</si>
  <si>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</si>
  <si>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</si>
  <si>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</si>
  <si>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</si>
  <si>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</si>
  <si>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</si>
  <si>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</si>
  <si>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</si>
  <si>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</si>
  <si>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</si>
  <si>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</si>
  <si>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</si>
  <si>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</si>
  <si>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</si>
  <si>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</si>
  <si>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</si>
  <si>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</si>
  <si>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</si>
  <si>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</si>
  <si>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</si>
  <si>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</si>
  <si>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</si>
  <si>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</si>
  <si>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</si>
  <si>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</si>
  <si>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</si>
  <si>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</si>
  <si>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</si>
  <si>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</si>
  <si>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</si>
  <si>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</si>
  <si>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</si>
  <si>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</si>
  <si>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</si>
  <si>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</si>
  <si>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</si>
  <si>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</si>
  <si>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</si>
  <si>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</si>
  <si>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</si>
  <si>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</si>
  <si>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</si>
  <si>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</si>
  <si>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</si>
  <si>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</si>
  <si>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</si>
  <si>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</si>
  <si>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</si>
  <si>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</si>
  <si>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</si>
  <si>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</si>
  <si>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</si>
  <si>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</si>
  <si>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</si>
  <si>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</si>
  <si>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</si>
  <si>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</si>
  <si>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</si>
  <si>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</si>
  <si>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</si>
  <si>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</si>
  <si>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</si>
  <si>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</si>
  <si>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</si>
  <si>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</si>
  <si>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</si>
  <si>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</si>
  <si>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</si>
  <si>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</si>
  <si>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</si>
  <si>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</si>
  <si>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</si>
  <si>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</si>
  <si>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</si>
  <si>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</si>
  <si>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</si>
  <si>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</si>
  <si>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</si>
  <si>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</si>
  <si>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</si>
  <si>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</si>
  <si>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</si>
  <si>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</si>
  <si>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</si>
  <si>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</si>
  <si>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</si>
  <si>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</si>
  <si>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</si>
  <si>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</si>
  <si>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</si>
  <si>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</si>
  <si>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</si>
  <si>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</si>
  <si>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</si>
  <si>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</si>
  <si>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</si>
  <si>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</si>
  <si>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</si>
  <si>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</si>
  <si>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</si>
  <si>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</si>
  <si>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</si>
  <si>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</si>
  <si>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</si>
  <si>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</si>
  <si>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</si>
  <si>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</si>
  <si>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</si>
  <si>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</si>
  <si>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</si>
  <si>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</si>
  <si>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</si>
  <si>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</si>
  <si>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</si>
  <si>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</si>
  <si>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</si>
  <si>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</si>
  <si>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</si>
  <si>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</si>
  <si>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</si>
  <si>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</si>
  <si>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</si>
  <si>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</si>
  <si>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</si>
  <si>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</si>
  <si>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</si>
  <si>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</si>
  <si>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</si>
  <si>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</si>
  <si>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</si>
  <si>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</si>
  <si>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</si>
  <si>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</si>
  <si>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</si>
  <si>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</si>
  <si>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</si>
  <si>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</si>
  <si>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</si>
  <si>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</si>
  <si>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</si>
  <si>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</si>
  <si>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</si>
  <si>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</si>
  <si>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</si>
  <si>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</si>
  <si>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</si>
  <si>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</si>
  <si>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</si>
  <si>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</si>
  <si>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</si>
  <si>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</si>
  <si>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</si>
  <si>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</si>
  <si>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</si>
  <si>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</si>
  <si>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</si>
  <si>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</si>
  <si>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</si>
  <si>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</si>
  <si>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</si>
  <si>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</si>
  <si>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</si>
  <si>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</si>
  <si>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</si>
  <si>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</si>
  <si>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</si>
  <si>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</si>
  <si>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</si>
  <si>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</si>
  <si>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</si>
  <si>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</si>
  <si>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</si>
  <si>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</si>
  <si>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</si>
  <si>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</si>
  <si>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</si>
  <si>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</si>
  <si>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</si>
  <si>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</si>
  <si>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</si>
  <si>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</si>
  <si>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</si>
  <si>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</si>
  <si>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</si>
  <si>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</si>
  <si>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</si>
  <si>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</si>
  <si>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</si>
  <si>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</si>
  <si>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</si>
  <si>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</si>
  <si>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</si>
  <si>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</si>
  <si>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</si>
  <si>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</si>
  <si>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</si>
  <si>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</si>
  <si>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</si>
  <si>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</si>
  <si>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</si>
  <si>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</si>
  <si>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</si>
  <si>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</si>
  <si>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</si>
  <si>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</si>
  <si>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</si>
  <si>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</si>
  <si>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</si>
  <si>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</si>
  <si>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</si>
  <si>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</si>
  <si>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</si>
  <si>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</si>
  <si>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</si>
  <si>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</si>
  <si>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</si>
  <si>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</si>
  <si>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</si>
  <si>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</si>
  <si>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</si>
  <si>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</si>
  <si>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</si>
  <si>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</si>
  <si>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</si>
  <si>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</si>
  <si>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</si>
  <si>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</si>
  <si>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</si>
  <si>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</si>
  <si>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</si>
  <si>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</si>
  <si>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</si>
  <si>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</si>
  <si>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</si>
  <si>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</si>
  <si>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</si>
  <si>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</si>
  <si>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</si>
  <si>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</si>
  <si>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</si>
  <si>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</si>
  <si>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</si>
  <si>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</si>
  <si>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</si>
  <si>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</si>
  <si>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</si>
  <si>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</si>
  <si>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</si>
  <si>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</si>
  <si>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</si>
  <si>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</si>
  <si>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</si>
  <si>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</si>
  <si>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</si>
  <si>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</si>
  <si>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</si>
  <si>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</si>
  <si>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</si>
  <si>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</si>
  <si>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</si>
  <si>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</si>
  <si>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</si>
  <si>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</si>
  <si>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</si>
  <si>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</si>
  <si>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</si>
  <si>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</si>
  <si>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</si>
  <si>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</si>
  <si>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</si>
  <si>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</si>
  <si>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</si>
  <si>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</si>
  <si>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</si>
  <si>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</si>
  <si>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</si>
  <si>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</si>
  <si>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</si>
  <si>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</si>
  <si>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</si>
  <si>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</si>
  <si>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</si>
  <si>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</si>
  <si>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</si>
  <si>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</si>
  <si>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</si>
  <si>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</si>
  <si>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</si>
  <si>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</si>
  <si>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</si>
  <si>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</si>
  <si>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</si>
  <si>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</si>
  <si>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</si>
  <si>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</si>
  <si>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</si>
  <si>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</si>
  <si>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</si>
  <si>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</si>
  <si>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</si>
  <si>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</si>
  <si>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</si>
  <si>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</si>
  <si>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</si>
  <si>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</si>
  <si>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</si>
  <si>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</si>
  <si>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</si>
  <si>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</si>
  <si>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</si>
  <si>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</si>
  <si>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</si>
  <si>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</si>
  <si>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</si>
  <si>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</si>
  <si>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</si>
  <si>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</si>
  <si>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</si>
  <si>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</si>
  <si>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</si>
  <si>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</si>
  <si>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</si>
  <si>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</si>
  <si>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</si>
  <si>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</si>
  <si>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</si>
  <si>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</si>
  <si>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</si>
  <si>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</si>
  <si>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</si>
  <si>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</si>
  <si>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</si>
  <si>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</si>
  <si>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</si>
  <si>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</si>
  <si>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</si>
  <si>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</si>
  <si>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</si>
  <si>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</si>
  <si>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</si>
  <si>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</si>
  <si>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</si>
  <si>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</si>
  <si>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</si>
  <si>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</si>
  <si>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</si>
  <si>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</si>
  <si>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</si>
  <si>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</si>
  <si>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</si>
  <si>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</si>
  <si>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</si>
  <si>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</si>
  <si>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</si>
  <si>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</si>
  <si>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</si>
  <si>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</si>
  <si>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</si>
  <si>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</si>
  <si>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</si>
  <si>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</si>
  <si>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</si>
  <si>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</si>
  <si>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</si>
  <si>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</si>
  <si>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</si>
  <si>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</si>
  <si>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</si>
  <si>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</si>
  <si>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</si>
  <si>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</si>
  <si>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</si>
  <si>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</si>
  <si>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</si>
  <si>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</si>
  <si>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</si>
  <si>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</si>
  <si>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</si>
  <si>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</si>
  <si>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</si>
  <si>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</si>
  <si>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</si>
  <si>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</si>
  <si>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</si>
  <si>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</si>
  <si>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</si>
  <si>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</si>
  <si>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</si>
  <si>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</si>
  <si>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</si>
  <si>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</si>
  <si>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</si>
  <si>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</si>
  <si>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</si>
  <si>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</si>
  <si>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</si>
  <si>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</si>
  <si>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</si>
  <si>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</si>
  <si>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</si>
  <si>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</si>
  <si>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</si>
  <si>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</si>
  <si>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</si>
  <si>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</si>
  <si>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</si>
  <si>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</si>
  <si>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</si>
  <si>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</si>
  <si>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</si>
  <si>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</si>
  <si>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</si>
  <si>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</si>
  <si>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</si>
  <si>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</si>
  <si>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</si>
  <si>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</si>
  <si>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</si>
  <si>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</si>
  <si>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</si>
  <si>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</si>
  <si>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</si>
  <si>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</si>
  <si>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</si>
  <si>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</si>
  <si>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</si>
  <si>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</si>
  <si>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</si>
  <si>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</si>
  <si>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</si>
  <si>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</si>
  <si>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</si>
  <si>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</si>
  <si>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</si>
  <si>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</si>
  <si>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</si>
  <si>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</si>
  <si>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</si>
  <si>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</si>
  <si>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</si>
  <si>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</si>
  <si>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</si>
  <si>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</si>
  <si>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</si>
  <si>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</si>
  <si>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</si>
  <si>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</si>
  <si>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</si>
  <si>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</si>
  <si>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</si>
  <si>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</si>
  <si>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</si>
  <si>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</si>
  <si>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</si>
  <si>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</si>
  <si>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</si>
  <si>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</si>
  <si>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</si>
  <si>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</si>
  <si>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</si>
  <si>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</si>
  <si>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</si>
  <si>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</si>
  <si>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</si>
  <si>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</si>
  <si>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</si>
  <si>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</si>
  <si>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</si>
  <si>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</si>
  <si>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</si>
  <si>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</si>
  <si>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</si>
  <si>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</si>
  <si>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</si>
  <si>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</si>
  <si>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</si>
  <si>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</si>
  <si>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</si>
  <si>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</si>
  <si>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</si>
  <si>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</si>
  <si>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</si>
  <si>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</si>
  <si>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</si>
  <si>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</si>
  <si>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</si>
  <si>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</si>
  <si>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</si>
  <si>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</si>
  <si>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</si>
  <si>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</si>
  <si>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</si>
  <si>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</si>
  <si>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</si>
  <si>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</si>
  <si>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</si>
  <si>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</si>
  <si>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</si>
  <si>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</si>
  <si>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</si>
  <si>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</si>
  <si>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</si>
  <si>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</si>
  <si>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</si>
  <si>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</si>
  <si>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</si>
  <si>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</si>
  <si>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</si>
  <si>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</si>
  <si>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</si>
  <si>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</si>
  <si>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</si>
  <si>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</si>
  <si>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</si>
  <si>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</si>
  <si>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</si>
  <si>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</si>
  <si>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</si>
  <si>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</si>
  <si>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</si>
  <si>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</si>
  <si>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</si>
  <si>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</si>
  <si>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</si>
  <si>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</si>
  <si>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</si>
  <si>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</si>
  <si>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</si>
  <si>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</si>
  <si>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</si>
  <si>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</si>
  <si>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</si>
  <si>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</si>
  <si>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</si>
  <si>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</si>
  <si>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</si>
  <si>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</si>
  <si>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</si>
  <si>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</si>
  <si>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</si>
  <si>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</si>
  <si>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</si>
  <si>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</si>
  <si>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</si>
  <si>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</si>
  <si>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</si>
  <si>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</si>
  <si>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</si>
  <si>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</si>
  <si>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</si>
  <si>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</si>
  <si>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</si>
  <si>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</si>
  <si>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</si>
  <si>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</si>
  <si>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</si>
  <si>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</si>
  <si>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</si>
  <si>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</si>
  <si>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</si>
  <si>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</si>
  <si>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</si>
  <si>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</si>
  <si>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</si>
  <si>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</si>
  <si>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</si>
  <si>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</si>
  <si>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</si>
  <si>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</si>
  <si>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</si>
  <si>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</si>
  <si>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</si>
  <si>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</si>
  <si>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</si>
  <si>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</si>
  <si>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</si>
  <si>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</si>
  <si>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</si>
  <si>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</si>
  <si>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</si>
  <si>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</si>
  <si>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</si>
  <si>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</si>
  <si>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</si>
  <si>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</si>
  <si>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</si>
  <si>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</si>
  <si>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</si>
  <si>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</si>
  <si>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</si>
  <si>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</si>
  <si>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</si>
  <si>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</si>
  <si>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</si>
  <si>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</si>
  <si>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</si>
  <si>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</si>
  <si>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</si>
  <si>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</si>
  <si>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</si>
  <si>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</si>
  <si>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</si>
  <si>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</si>
  <si>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</si>
  <si>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</si>
  <si>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</si>
  <si>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</si>
  <si>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</si>
  <si>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</si>
  <si>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</si>
  <si>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</si>
  <si>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</si>
  <si>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</si>
  <si>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</si>
  <si>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</si>
  <si>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</si>
  <si>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</si>
  <si>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</si>
  <si>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</si>
  <si>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</si>
  <si>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</si>
  <si>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</si>
  <si>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</si>
  <si>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</si>
  <si>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</si>
  <si>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</si>
  <si>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</si>
  <si>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</si>
  <si>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</si>
  <si>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</si>
  <si>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</si>
  <si>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</si>
  <si>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</si>
  <si>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</si>
  <si>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</si>
  <si>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</si>
  <si>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</si>
  <si>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</si>
  <si>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</si>
  <si>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</si>
  <si>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</si>
  <si>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</si>
  <si>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</si>
  <si>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</si>
  <si>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</si>
  <si>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</si>
  <si>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</si>
  <si>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</si>
  <si>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</si>
  <si>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</si>
  <si>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</si>
  <si>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</si>
  <si>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</si>
  <si>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</si>
  <si>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</si>
  <si>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</si>
  <si>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</si>
  <si>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</si>
  <si>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</si>
  <si>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</si>
  <si>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</si>
  <si>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</si>
  <si>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</si>
  <si>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</si>
  <si>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</si>
  <si>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</si>
  <si>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</si>
  <si>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</si>
  <si>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</si>
  <si>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</si>
  <si>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</si>
  <si>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</si>
  <si>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</si>
  <si>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</si>
  <si>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</si>
  <si>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</si>
  <si>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</si>
  <si>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</si>
  <si>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</si>
  <si>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</si>
  <si>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</si>
  <si>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</si>
  <si>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</si>
  <si>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</si>
  <si>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</si>
  <si>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</si>
  <si>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</si>
  <si>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</si>
  <si>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</si>
  <si>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</si>
  <si>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</si>
  <si>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</si>
  <si>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</si>
  <si>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</si>
  <si>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</si>
  <si>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</si>
  <si>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</si>
  <si>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</si>
  <si>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</si>
  <si>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</si>
  <si>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</si>
  <si>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</si>
  <si>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</si>
  <si>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</si>
  <si>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</si>
  <si>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</si>
  <si>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</si>
  <si>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</si>
  <si>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</si>
  <si>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</si>
  <si>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</si>
  <si>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</si>
  <si>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</si>
  <si>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</si>
  <si>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</si>
  <si>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</si>
  <si>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</si>
  <si>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</si>
  <si>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</si>
  <si>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</si>
  <si>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</si>
  <si>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</si>
  <si>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</si>
  <si>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</si>
  <si>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</si>
  <si>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</si>
  <si>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</si>
  <si>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</si>
  <si>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</si>
  <si>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</si>
  <si>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</si>
  <si>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</si>
  <si>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</si>
  <si>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</si>
  <si>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</si>
  <si>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</si>
  <si>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</si>
  <si>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</si>
  <si>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</si>
  <si>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</si>
  <si>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</si>
  <si>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</si>
  <si>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</si>
  <si>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</si>
  <si>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</si>
  <si>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</si>
  <si>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</si>
  <si>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</si>
  <si>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</si>
  <si>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</si>
  <si>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</si>
  <si>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</si>
  <si>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</si>
  <si>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</si>
  <si>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</si>
  <si>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</si>
  <si>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</si>
  <si>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</si>
  <si>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</si>
  <si>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</si>
  <si>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</si>
  <si>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</si>
  <si>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</si>
  <si>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</si>
  <si>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</si>
  <si>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</si>
  <si>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</si>
  <si>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</si>
  <si>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</si>
  <si>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</si>
  <si>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</si>
  <si>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</si>
  <si>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</si>
  <si>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</si>
  <si>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</si>
  <si>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</si>
  <si>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</si>
  <si>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</si>
  <si>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</si>
  <si>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</si>
  <si>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</si>
  <si>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</si>
  <si>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</si>
  <si>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</si>
  <si>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</si>
  <si>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</si>
  <si>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</si>
  <si>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</si>
  <si>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</si>
  <si>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</si>
  <si>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</si>
  <si>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</si>
  <si>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</si>
  <si>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</si>
  <si>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</si>
  <si>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</si>
  <si>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</si>
  <si>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</si>
  <si>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</si>
  <si>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</si>
  <si>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</si>
  <si>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</si>
  <si>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</si>
  <si>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</si>
  <si>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</si>
  <si>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</si>
  <si>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</si>
  <si>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</si>
  <si>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</si>
  <si>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</si>
  <si>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</si>
  <si>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</si>
  <si>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</si>
  <si>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</si>
  <si>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</si>
  <si>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</si>
  <si>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</si>
  <si>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</si>
  <si>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</si>
  <si>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</si>
  <si>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</si>
  <si>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</si>
  <si>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</si>
  <si>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</si>
  <si>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</si>
  <si>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</si>
  <si>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</si>
  <si>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</si>
  <si>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</si>
  <si>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</si>
  <si>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</si>
  <si>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</si>
  <si>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</si>
  <si>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</si>
  <si>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</si>
  <si>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</si>
  <si>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</si>
  <si>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</si>
  <si>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</si>
  <si>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</si>
  <si>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</si>
  <si>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</si>
  <si>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</si>
  <si>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</si>
  <si>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</si>
  <si>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</si>
  <si>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</si>
  <si>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</si>
  <si>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</si>
  <si>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</si>
  <si>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</si>
  <si>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</si>
  <si>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</si>
  <si>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</si>
  <si>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</si>
  <si>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</si>
  <si>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</si>
  <si>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</si>
  <si>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</si>
  <si>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</si>
  <si>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</si>
  <si>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</si>
  <si>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</si>
  <si>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</si>
  <si>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</si>
  <si>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</si>
  <si>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</si>
  <si>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</si>
  <si>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</si>
  <si>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</si>
  <si>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</si>
  <si>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</si>
  <si>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</si>
  <si>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</si>
  <si>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</si>
  <si>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</si>
  <si>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</si>
  <si>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</si>
  <si>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</si>
  <si>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</si>
  <si>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</si>
  <si>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</si>
  <si>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</si>
  <si>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</si>
  <si>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</si>
  <si>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</si>
  <si>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</si>
  <si>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</si>
  <si>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</si>
  <si>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</si>
  <si>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</si>
  <si>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</si>
  <si>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</si>
  <si>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</si>
  <si>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</si>
  <si>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</si>
  <si>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</si>
  <si>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</si>
  <si>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</si>
  <si>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</si>
  <si>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</si>
  <si>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</si>
  <si>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</si>
  <si>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</si>
  <si>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</si>
  <si>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</si>
  <si>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</si>
  <si>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</si>
  <si>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</si>
  <si>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</si>
  <si>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</si>
  <si>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</si>
  <si>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</si>
  <si>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</si>
  <si>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</si>
  <si>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</si>
  <si>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</si>
  <si>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</si>
  <si>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</si>
  <si>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</si>
  <si>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</si>
  <si>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</si>
  <si>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</si>
  <si>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</si>
  <si>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</si>
  <si>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</si>
  <si>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</si>
  <si>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</si>
  <si>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</si>
  <si>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</si>
  <si>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</si>
  <si>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</si>
  <si>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</si>
  <si>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</si>
  <si>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</si>
  <si>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</si>
  <si>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</si>
  <si>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</si>
  <si>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</si>
  <si>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</si>
  <si>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</si>
  <si>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</si>
  <si>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</si>
  <si>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</si>
  <si>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</si>
  <si>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</si>
  <si>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</si>
  <si>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</si>
  <si>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</si>
  <si>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</si>
  <si>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</si>
  <si>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</si>
  <si>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</si>
  <si>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</si>
  <si>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</si>
  <si>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</si>
  <si>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</si>
  <si>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</si>
  <si>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</si>
  <si>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</si>
  <si>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</si>
  <si>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</si>
  <si>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</si>
  <si>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</si>
  <si>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</si>
  <si>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</si>
  <si>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</si>
  <si>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</si>
  <si>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</si>
  <si>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</si>
  <si>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</si>
  <si>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</si>
  <si>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</si>
  <si>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</si>
  <si>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</si>
  <si>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</si>
  <si>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</si>
  <si>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</si>
  <si>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</si>
  <si>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</si>
  <si>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</si>
  <si>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</si>
  <si>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</si>
  <si>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</si>
  <si>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</si>
  <si>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</si>
  <si>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</si>
  <si>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</si>
  <si>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</si>
  <si>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</si>
  <si>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</si>
  <si>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</si>
  <si>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</si>
  <si>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</si>
  <si>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</si>
  <si>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</si>
  <si>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</si>
  <si>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</si>
  <si>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</si>
  <si>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</si>
  <si>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</si>
  <si>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</si>
  <si>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</si>
  <si>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</si>
  <si>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</si>
  <si>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</si>
  <si>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</si>
  <si>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</si>
  <si>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</si>
  <si>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</si>
  <si>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</si>
  <si>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</si>
  <si>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</si>
  <si>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</si>
  <si>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</si>
  <si>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</si>
  <si>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</si>
  <si>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</si>
  <si>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</si>
  <si>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</si>
  <si>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</si>
  <si>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</si>
  <si>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</si>
  <si>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</si>
  <si>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</si>
  <si>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</si>
  <si>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</si>
  <si>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</si>
  <si>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</si>
  <si>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</si>
  <si>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</si>
  <si>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</si>
  <si>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</si>
  <si>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</si>
  <si>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</si>
  <si>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</si>
  <si>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</si>
  <si>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</si>
  <si>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</si>
  <si>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</si>
  <si>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</si>
  <si>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</si>
  <si>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</si>
  <si>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</si>
  <si>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</si>
  <si>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</si>
  <si>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</si>
  <si>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</si>
  <si>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</si>
  <si>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</si>
  <si>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</si>
  <si>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</si>
  <si>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</si>
  <si>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</si>
  <si>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</si>
  <si>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</si>
  <si>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</si>
  <si>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</si>
  <si>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</si>
  <si>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</si>
  <si>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</si>
  <si>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</si>
  <si>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</si>
  <si>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</si>
  <si>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</si>
  <si>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</si>
  <si>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</si>
  <si>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</si>
  <si>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</si>
  <si>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</si>
  <si>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</si>
  <si>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</si>
  <si>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</si>
  <si>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</si>
  <si>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</si>
  <si>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</si>
  <si>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</si>
  <si>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</si>
  <si>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</si>
  <si>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</si>
  <si>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</si>
  <si>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</si>
  <si>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</si>
  <si>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</si>
  <si>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</si>
  <si>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</si>
  <si>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</si>
  <si>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</si>
  <si>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</si>
  <si>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</si>
  <si>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</si>
  <si>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</si>
  <si>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</si>
  <si>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</si>
  <si>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</si>
  <si>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</si>
  <si>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</si>
  <si>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</si>
  <si>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</si>
  <si>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</si>
  <si>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</si>
  <si>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</si>
  <si>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</si>
  <si>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</si>
  <si>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</si>
  <si>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</si>
  <si>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</si>
  <si>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</si>
  <si>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</si>
  <si>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</si>
  <si>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</si>
  <si>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</si>
  <si>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</si>
  <si>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</si>
  <si>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</si>
  <si>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</si>
  <si>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</si>
  <si>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</si>
  <si>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</si>
  <si>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</si>
  <si>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</si>
  <si>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</si>
  <si>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</si>
  <si>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</si>
  <si>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</si>
  <si>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</si>
  <si>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</si>
  <si>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</si>
  <si>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</si>
  <si>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</si>
  <si>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</si>
  <si>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</si>
  <si>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</si>
  <si>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</si>
  <si>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</si>
  <si>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</si>
  <si>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</si>
  <si>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</si>
  <si>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</si>
  <si>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</si>
  <si>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</si>
  <si>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</si>
  <si>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</si>
  <si>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</si>
  <si>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</si>
  <si>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</si>
  <si>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</si>
  <si>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</si>
  <si>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</si>
  <si>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</si>
  <si>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</si>
  <si>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</si>
  <si>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</si>
  <si>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</si>
  <si>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</si>
  <si>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</si>
  <si>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</si>
  <si>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</si>
  <si>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</si>
  <si>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</si>
  <si>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</si>
  <si>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</si>
  <si>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</si>
  <si>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</si>
  <si>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</si>
  <si>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</si>
  <si>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</si>
  <si>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</si>
  <si>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</si>
  <si>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</si>
  <si>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</si>
  <si>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</si>
  <si>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</si>
  <si>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</si>
  <si>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</si>
  <si>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</si>
  <si>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</si>
  <si>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</si>
  <si>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</si>
  <si>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</si>
  <si>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</si>
  <si>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</si>
  <si>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</si>
  <si>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</si>
  <si>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</si>
  <si>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</si>
  <si>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</si>
  <si>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</si>
  <si>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</si>
  <si>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</si>
  <si>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</si>
  <si>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</si>
  <si>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</si>
  <si>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</si>
  <si>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</si>
  <si>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</si>
  <si>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</si>
  <si>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</si>
  <si>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</si>
  <si>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</si>
  <si>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</si>
  <si>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</si>
  <si>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</si>
  <si>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</si>
  <si>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</si>
  <si>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</si>
  <si>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</si>
  <si>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</si>
  <si>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</si>
  <si>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</si>
  <si>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</si>
  <si>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</si>
  <si>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</si>
  <si>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</si>
  <si>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</si>
  <si>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</si>
  <si>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</si>
  <si>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</si>
  <si>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</si>
  <si>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</si>
  <si>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</si>
  <si>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</si>
  <si>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</si>
  <si>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</si>
  <si>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</si>
  <si>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</si>
  <si>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</si>
  <si>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</si>
  <si>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</si>
  <si>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</si>
  <si>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</si>
  <si>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</si>
  <si>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</si>
  <si>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</si>
  <si>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</si>
  <si>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</si>
  <si>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</si>
  <si>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</si>
  <si>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</si>
  <si>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</si>
  <si>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</si>
  <si>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</si>
  <si>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</si>
  <si>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</si>
  <si>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</si>
  <si>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</si>
  <si>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</si>
  <si>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</si>
  <si>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</si>
  <si>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</si>
  <si>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</si>
  <si>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</si>
  <si>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</si>
  <si>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</si>
  <si>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</si>
  <si>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</si>
  <si>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</si>
  <si>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</si>
  <si>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</si>
  <si>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</si>
  <si>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</si>
  <si>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</si>
  <si>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</si>
  <si>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</si>
  <si>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</si>
  <si>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</si>
  <si>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</si>
  <si>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</si>
  <si>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</si>
  <si>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</si>
  <si>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</si>
  <si>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</si>
  <si>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</si>
  <si>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</si>
  <si>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</si>
  <si>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</si>
  <si>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</si>
  <si>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</si>
  <si>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</si>
  <si>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</si>
  <si>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</si>
  <si>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</si>
  <si>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</si>
  <si>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</si>
  <si>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</si>
  <si>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</si>
  <si>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</si>
  <si>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</si>
  <si>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</si>
  <si>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</si>
  <si>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</si>
  <si>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</si>
  <si>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</si>
  <si>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</si>
  <si>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</si>
  <si>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</si>
  <si>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</si>
  <si>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</si>
  <si>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</si>
  <si>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</si>
  <si>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</si>
  <si>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</si>
  <si>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</si>
  <si>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</si>
  <si>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</si>
  <si>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</si>
  <si>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</si>
  <si>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</si>
  <si>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</si>
  <si>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</si>
  <si>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</si>
  <si>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</si>
  <si>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</si>
  <si>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</si>
  <si>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</si>
  <si>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</si>
  <si>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</si>
  <si>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</si>
  <si>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</si>
  <si>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</si>
  <si>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</si>
  <si>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</si>
  <si>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</si>
  <si>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</si>
  <si>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</si>
  <si>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</si>
  <si>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</si>
  <si>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</si>
  <si>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</si>
  <si>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</si>
  <si>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</si>
  <si>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</si>
  <si>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</si>
  <si>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</si>
  <si>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</si>
  <si>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</si>
  <si>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</si>
  <si>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</si>
  <si>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</si>
  <si>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</si>
  <si>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</si>
  <si>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</si>
  <si>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</si>
  <si>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</si>
  <si>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</si>
  <si>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</si>
  <si>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</si>
  <si>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</si>
  <si>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</si>
  <si>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</si>
  <si>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</si>
  <si>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</si>
  <si>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</si>
  <si>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</si>
  <si>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</si>
  <si>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</si>
  <si>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</si>
  <si>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</si>
  <si>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</si>
  <si>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</si>
  <si>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</si>
  <si>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</si>
  <si>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</si>
  <si>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</si>
  <si>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</si>
  <si>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</si>
  <si>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</si>
  <si>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</si>
  <si>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</si>
  <si>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</si>
  <si>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</si>
  <si>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</si>
  <si>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</si>
  <si>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</si>
  <si>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</si>
  <si>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</si>
  <si>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</si>
  <si>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</si>
  <si>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</si>
  <si>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</si>
  <si>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</si>
  <si>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</si>
  <si>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</si>
  <si>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</si>
  <si>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</si>
  <si>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</si>
  <si>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</si>
  <si>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</si>
  <si>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</si>
  <si>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</si>
  <si>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</si>
  <si>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</si>
  <si>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</si>
  <si>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</si>
  <si>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</si>
  <si>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</si>
  <si>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</si>
  <si>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</si>
  <si>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</si>
  <si>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</si>
  <si>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</si>
  <si>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</si>
  <si>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</si>
  <si>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</si>
  <si>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</si>
  <si>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</si>
  <si>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</si>
  <si>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</si>
  <si>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</si>
  <si>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</si>
  <si>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</si>
  <si>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</si>
  <si>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</si>
  <si>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</si>
  <si>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</si>
  <si>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</si>
  <si>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</si>
  <si>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</si>
  <si>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</si>
  <si>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</si>
  <si>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</si>
  <si>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</si>
  <si>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</si>
  <si>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</si>
  <si>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</si>
  <si>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</si>
  <si>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</si>
  <si>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</si>
  <si>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</si>
  <si>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</si>
  <si>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</si>
  <si>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</si>
  <si>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</si>
  <si>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</si>
  <si>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</si>
  <si>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</si>
  <si>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</si>
  <si>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</si>
  <si>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</si>
  <si>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</si>
  <si>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</si>
  <si>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</si>
  <si>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</si>
  <si>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</si>
  <si>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</si>
  <si>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</si>
  <si>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</si>
  <si>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</si>
  <si>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</si>
  <si>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</si>
  <si>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</si>
  <si>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</si>
  <si>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</si>
  <si>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</si>
  <si>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</si>
  <si>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</si>
  <si>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</si>
  <si>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</si>
  <si>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</si>
  <si>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</si>
  <si>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</si>
  <si>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</si>
  <si>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</si>
  <si>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</si>
  <si>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</si>
  <si>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</si>
  <si>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</si>
  <si>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</si>
  <si>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</si>
  <si>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</si>
  <si>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</si>
  <si>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</si>
  <si>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</si>
  <si>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</si>
  <si>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</si>
  <si>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</si>
  <si>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</si>
  <si>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</si>
  <si>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</si>
  <si>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</si>
  <si>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</si>
  <si>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</si>
  <si>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</si>
  <si>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</si>
  <si>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</si>
  <si>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</si>
  <si>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</si>
  <si>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</si>
  <si>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</si>
  <si>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</si>
  <si>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</si>
  <si>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</si>
  <si>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</si>
  <si>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</si>
  <si>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</si>
  <si>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</si>
  <si>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</si>
  <si>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</si>
  <si>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</si>
  <si>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</si>
  <si>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</si>
  <si>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</si>
  <si>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</si>
  <si>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</si>
  <si>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</si>
  <si>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</si>
  <si>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</si>
  <si>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</si>
  <si>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</si>
  <si>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</si>
  <si>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</si>
  <si>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</si>
  <si>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</si>
  <si>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</si>
  <si>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</si>
  <si>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</si>
  <si>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</si>
  <si>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</si>
  <si>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</si>
  <si>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</si>
  <si>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</si>
  <si>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</si>
  <si>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</si>
  <si>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</si>
  <si>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</si>
  <si>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</si>
  <si>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</si>
  <si>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</si>
  <si>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</si>
  <si>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</si>
  <si>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</si>
  <si>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</si>
  <si>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</si>
  <si>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</si>
  <si>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</si>
  <si>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</si>
  <si>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</si>
  <si>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</si>
  <si>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</si>
  <si>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</si>
  <si>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</si>
  <si>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</si>
  <si>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</si>
  <si>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</si>
  <si>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</si>
  <si>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</si>
  <si>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</si>
  <si>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</si>
  <si>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</si>
  <si>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</si>
  <si>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</si>
  <si>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</si>
  <si>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</si>
  <si>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</si>
  <si>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</si>
  <si>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</si>
  <si>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</si>
  <si>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</si>
  <si>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</si>
  <si>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</si>
  <si>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</si>
  <si>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</si>
  <si>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</si>
  <si>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</si>
  <si>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</si>
  <si>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</si>
  <si>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</si>
  <si>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</si>
  <si>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</si>
  <si>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</si>
  <si>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</si>
  <si>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</si>
  <si>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</si>
  <si>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</si>
  <si>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</si>
  <si>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</si>
  <si>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</si>
  <si>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</si>
  <si>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</si>
  <si>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</si>
  <si>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</si>
  <si>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</si>
  <si>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</si>
  <si>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</si>
  <si>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</si>
  <si>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</si>
  <si>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</si>
  <si>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</si>
  <si>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</si>
  <si>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</si>
  <si>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</si>
  <si>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</si>
  <si>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</si>
  <si>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</si>
  <si>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</si>
  <si>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</si>
  <si>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</si>
  <si>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</si>
  <si>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</si>
  <si>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</si>
  <si>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</si>
  <si>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</si>
  <si>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</si>
  <si>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</si>
  <si>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</si>
  <si>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</si>
  <si>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</si>
  <si>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</si>
  <si>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</si>
  <si>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</si>
  <si>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</si>
  <si>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</si>
  <si>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</si>
  <si>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</si>
  <si>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</si>
  <si>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</si>
  <si>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</si>
  <si>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</si>
  <si>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</si>
  <si>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</si>
  <si>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</si>
  <si>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</si>
  <si>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</si>
  <si>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</si>
  <si>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</si>
  <si>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</si>
  <si>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</si>
  <si>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</si>
  <si>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</si>
  <si>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</si>
  <si>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</si>
  <si>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</si>
  <si>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</si>
  <si>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</si>
  <si>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</si>
  <si>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</si>
  <si>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</si>
  <si>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</si>
  <si>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</si>
  <si>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</si>
  <si>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</si>
  <si>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</si>
  <si>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</si>
  <si>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</si>
  <si>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</si>
  <si>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</si>
  <si>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</si>
  <si>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</si>
  <si>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</si>
  <si>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</si>
  <si>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</si>
  <si>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</si>
  <si>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</si>
  <si>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</si>
  <si>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</si>
  <si>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</si>
  <si>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</si>
  <si>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</si>
  <si>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</si>
  <si>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</si>
  <si>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</si>
  <si>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</si>
  <si>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</si>
  <si>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</si>
  <si>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</si>
  <si>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</si>
  <si>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</si>
  <si>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</si>
  <si>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</si>
  <si>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</si>
  <si>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</si>
  <si>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</si>
  <si>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</si>
  <si>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</si>
  <si>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</si>
  <si>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</si>
  <si>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</si>
  <si>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</si>
  <si>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</si>
  <si>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</si>
  <si>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</si>
  <si>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</si>
  <si>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</si>
  <si>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</si>
  <si>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</si>
  <si>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</si>
  <si>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</si>
  <si>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</si>
  <si>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</si>
  <si>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</si>
  <si>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</si>
  <si>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</si>
  <si>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</si>
  <si>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</si>
  <si>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</si>
  <si>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</si>
  <si>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</si>
  <si>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</si>
  <si>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</si>
  <si>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</si>
  <si>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</si>
  <si>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</si>
  <si>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</si>
  <si>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</si>
  <si>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</si>
  <si>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</si>
  <si>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</si>
  <si>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</si>
  <si>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</si>
  <si>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</si>
  <si>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</si>
  <si>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</si>
  <si>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</si>
  <si>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</si>
  <si>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</si>
  <si>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</si>
  <si>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</si>
  <si>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</si>
  <si>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</si>
  <si>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</si>
  <si>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</si>
  <si>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</si>
  <si>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</si>
  <si>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</si>
  <si>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</si>
  <si>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</si>
  <si>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</si>
  <si>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</si>
  <si>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</si>
  <si>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</si>
  <si>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</si>
  <si>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</si>
  <si>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</si>
  <si>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</si>
  <si>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</si>
  <si>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</si>
  <si>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</si>
  <si>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</si>
  <si>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</si>
  <si>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</si>
  <si>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</si>
  <si>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</si>
  <si>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</si>
  <si>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</si>
  <si>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</si>
  <si>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</si>
  <si>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</si>
  <si>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</si>
  <si>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</si>
  <si>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</si>
  <si>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</si>
  <si>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</si>
  <si>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</si>
  <si>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</si>
  <si>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</si>
  <si>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</si>
  <si>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</si>
  <si>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</si>
  <si>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</si>
  <si>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</si>
  <si>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</si>
  <si>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</si>
  <si>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</si>
  <si>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</si>
  <si>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</si>
  <si>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</si>
  <si>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</si>
  <si>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</si>
  <si>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</si>
  <si>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</si>
  <si>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</si>
  <si>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</si>
  <si>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</si>
  <si>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</si>
  <si>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</si>
  <si>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</si>
  <si>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</si>
  <si>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</si>
  <si>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</si>
  <si>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</si>
  <si>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</si>
  <si>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</si>
  <si>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</si>
  <si>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</si>
  <si>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</si>
  <si>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</si>
  <si>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</si>
  <si>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</si>
  <si>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</si>
  <si>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</si>
  <si>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</si>
  <si>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</si>
  <si>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</si>
  <si>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</si>
  <si>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</si>
  <si>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</si>
  <si>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</si>
  <si>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</si>
  <si>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</si>
  <si>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</si>
  <si>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</si>
  <si>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</si>
  <si>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</si>
  <si>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</si>
  <si>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</si>
  <si>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</si>
  <si>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</si>
  <si>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</si>
  <si>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</si>
  <si>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</si>
  <si>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</si>
  <si>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</si>
  <si>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</si>
  <si>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</si>
  <si>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</si>
  <si>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</si>
  <si>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</si>
  <si>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</si>
  <si>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</si>
  <si>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</si>
  <si>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</si>
  <si>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</si>
  <si>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</si>
  <si>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</si>
  <si>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</si>
  <si>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</si>
  <si>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</si>
  <si>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</si>
  <si>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</si>
  <si>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</si>
  <si>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</si>
  <si>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</si>
  <si>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</si>
  <si>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</si>
  <si>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</si>
  <si>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</si>
  <si>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</si>
  <si>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</si>
  <si>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</si>
  <si>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</si>
  <si>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</si>
  <si>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</si>
  <si>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</si>
  <si>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</si>
  <si>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</si>
  <si>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</si>
  <si>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</si>
  <si>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</si>
  <si>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</si>
  <si>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</si>
  <si>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</si>
  <si>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</si>
  <si>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</si>
  <si>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</si>
  <si>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</si>
  <si>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</si>
  <si>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</si>
  <si>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</si>
  <si>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</si>
  <si>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</si>
  <si>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</si>
  <si>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</si>
  <si>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</si>
  <si>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</si>
  <si>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</si>
  <si>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</si>
  <si>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</si>
  <si>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</si>
  <si>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</si>
  <si>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</si>
  <si>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</si>
  <si>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</si>
  <si>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</si>
  <si>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</si>
  <si>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</si>
  <si>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</si>
  <si>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</si>
  <si>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</si>
  <si>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</si>
  <si>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</si>
  <si>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</si>
  <si>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</si>
  <si>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</si>
  <si>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</si>
  <si>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</si>
  <si>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</si>
  <si>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</si>
  <si>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</si>
  <si>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</si>
  <si>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</si>
  <si>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</si>
  <si>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</si>
  <si>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</si>
  <si>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</si>
  <si>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</si>
  <si>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</si>
  <si>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</si>
  <si>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</si>
  <si>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</si>
  <si>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</si>
  <si>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</si>
  <si>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</si>
  <si>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</si>
  <si>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</si>
  <si>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</si>
  <si>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</si>
  <si>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</si>
  <si>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</si>
  <si>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</si>
  <si>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</si>
  <si>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</si>
  <si>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</si>
  <si>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</si>
  <si>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</si>
  <si>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</si>
  <si>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</si>
  <si>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</si>
  <si>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</si>
  <si>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</si>
  <si>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</si>
  <si>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</si>
  <si>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</si>
  <si>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</si>
  <si>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</si>
  <si>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</si>
  <si>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</si>
  <si>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</si>
  <si>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</si>
  <si>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</si>
  <si>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</si>
  <si>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</si>
  <si>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</si>
  <si>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</si>
  <si>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</si>
  <si>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</si>
  <si>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</si>
  <si>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</si>
  <si>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</si>
  <si>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</si>
  <si>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</si>
  <si>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</si>
  <si>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</si>
  <si>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</si>
  <si>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</si>
  <si>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</si>
  <si>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</si>
  <si>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</si>
  <si>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</si>
  <si>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</si>
  <si>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</si>
  <si>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</si>
  <si>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</si>
  <si>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</si>
  <si>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</si>
  <si>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</si>
  <si>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</si>
  <si>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</si>
  <si>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</si>
  <si>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</si>
  <si>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</si>
  <si>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</si>
  <si>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</si>
  <si>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</si>
  <si>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</si>
  <si>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</si>
  <si>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</si>
  <si>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</si>
  <si>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</si>
  <si>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</si>
  <si>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</si>
  <si>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</si>
  <si>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</si>
  <si>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</si>
  <si>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</si>
  <si>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</si>
  <si>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</si>
  <si>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</si>
  <si>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</si>
  <si>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</si>
  <si>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</si>
  <si>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</si>
  <si>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</si>
  <si>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</si>
  <si>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</si>
  <si>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</si>
  <si>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</si>
  <si>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</si>
  <si>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</si>
  <si>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</si>
  <si>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</si>
  <si>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</si>
  <si>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</si>
  <si>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</si>
  <si>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</si>
  <si>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</si>
  <si>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</si>
  <si>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</si>
  <si>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</si>
  <si>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</si>
  <si>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</si>
  <si>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</si>
  <si>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</si>
  <si>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</si>
  <si>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</si>
  <si>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</si>
  <si>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</si>
  <si>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</si>
  <si>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</si>
  <si>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</si>
  <si>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</si>
  <si>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</si>
  <si>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</si>
  <si>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</si>
  <si>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</si>
  <si>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</si>
  <si>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</si>
  <si>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</si>
  <si>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</si>
  <si>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</si>
  <si>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</si>
  <si>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</si>
  <si>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</si>
  <si>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</si>
  <si>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</si>
  <si>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</si>
  <si>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</si>
  <si>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</si>
  <si>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</si>
  <si>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</si>
  <si>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</si>
  <si>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</si>
  <si>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</si>
  <si>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</si>
  <si>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</si>
  <si>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</si>
  <si>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</si>
  <si>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</si>
  <si>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</si>
  <si>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</si>
  <si>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</si>
  <si>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</si>
  <si>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</si>
  <si>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</si>
  <si>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</si>
  <si>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</si>
  <si>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</si>
  <si>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</si>
  <si>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</si>
  <si>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</si>
  <si>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</si>
  <si>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</si>
  <si>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</si>
  <si>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</si>
  <si>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</si>
  <si>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</si>
  <si>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</si>
  <si>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</si>
  <si>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</si>
  <si>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</si>
  <si>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</si>
  <si>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</si>
  <si>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</si>
  <si>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</si>
  <si>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</si>
  <si>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</si>
  <si>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</si>
  <si>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</si>
  <si>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</si>
  <si>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</si>
  <si>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</si>
  <si>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</si>
  <si>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</si>
  <si>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</si>
  <si>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</si>
  <si>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</si>
  <si>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</si>
  <si>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</si>
  <si>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</si>
  <si>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</si>
  <si>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</si>
  <si>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</si>
  <si>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</si>
  <si>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</si>
  <si>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</si>
  <si>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</si>
  <si>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</si>
  <si>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</si>
  <si>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</si>
  <si>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</si>
  <si>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</si>
  <si>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</si>
  <si>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</si>
  <si>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</si>
  <si>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</si>
  <si>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</si>
  <si>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</si>
  <si>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</si>
  <si>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</si>
  <si>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</si>
  <si>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</si>
  <si>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</si>
  <si>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</si>
  <si>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</si>
  <si>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</si>
  <si>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</si>
  <si>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</si>
  <si>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</si>
  <si>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</si>
  <si>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</si>
  <si>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</si>
  <si>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</si>
  <si>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</si>
  <si>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</si>
  <si>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</si>
  <si>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</si>
  <si>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</si>
  <si>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</si>
  <si>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</si>
  <si>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</si>
  <si>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</si>
  <si>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</si>
  <si>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</si>
  <si>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</si>
  <si>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</si>
  <si>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</si>
  <si>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</si>
  <si>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</si>
  <si>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</si>
  <si>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</si>
  <si>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</si>
  <si>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</si>
  <si>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</si>
  <si>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</si>
  <si>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</si>
  <si>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</si>
  <si>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</si>
  <si>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</si>
  <si>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</si>
  <si>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</si>
  <si>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</si>
  <si>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</si>
  <si>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</si>
  <si>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</si>
  <si>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</si>
  <si>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</si>
  <si>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</si>
  <si>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</si>
  <si>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</si>
  <si>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</si>
  <si>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</si>
  <si>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</si>
  <si>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</si>
  <si>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</si>
  <si>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</si>
  <si>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</si>
  <si>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</si>
  <si>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</si>
  <si>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</si>
  <si>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</si>
  <si>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</si>
  <si>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</si>
  <si>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</si>
  <si>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</si>
  <si>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</si>
  <si>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</si>
  <si>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</si>
  <si>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</si>
  <si>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</si>
  <si>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</si>
  <si>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</si>
  <si>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</si>
  <si>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</si>
  <si>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</si>
  <si>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</si>
  <si>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</si>
  <si>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</si>
  <si>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</si>
  <si>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</si>
  <si>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</si>
  <si>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</si>
  <si>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</si>
  <si>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</si>
  <si>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</si>
  <si>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</si>
  <si>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</si>
  <si>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</si>
  <si>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</si>
  <si>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</si>
  <si>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</si>
  <si>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</si>
  <si>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</si>
  <si>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</si>
  <si>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</si>
  <si>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</si>
  <si>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</si>
  <si>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</si>
  <si>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</si>
  <si>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</si>
  <si>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</si>
  <si>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</si>
  <si>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</si>
  <si>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</si>
  <si>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</si>
  <si>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</si>
  <si>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</si>
  <si>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</si>
  <si>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</si>
  <si>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</si>
  <si>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</si>
  <si>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</si>
  <si>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</si>
  <si>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</si>
  <si>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</si>
  <si>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</si>
  <si>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</si>
  <si>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</si>
  <si>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</si>
  <si>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</si>
  <si>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</si>
  <si>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</si>
  <si>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</si>
  <si>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</si>
  <si>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</si>
  <si>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</si>
  <si>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</si>
  <si>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</si>
  <si>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</si>
  <si>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</si>
  <si>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</si>
  <si>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</si>
  <si>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</si>
  <si>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</si>
  <si>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</si>
  <si>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</si>
  <si>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</si>
  <si>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</si>
  <si>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</si>
  <si>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</si>
  <si>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</si>
  <si>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</si>
  <si>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</si>
  <si>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</si>
  <si>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</si>
  <si>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</si>
  <si>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</si>
  <si>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</si>
  <si>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</si>
  <si>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</si>
  <si>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</si>
  <si>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</si>
  <si>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</si>
  <si>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</si>
  <si>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</si>
  <si>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</si>
  <si>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</si>
  <si>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</si>
  <si>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</si>
  <si>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</si>
  <si>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</si>
  <si>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</si>
  <si>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</si>
  <si>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</si>
  <si>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</si>
  <si>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</si>
  <si>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</si>
  <si>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</si>
  <si>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</si>
  <si>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</si>
  <si>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</si>
  <si>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</si>
  <si>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</si>
  <si>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</si>
  <si>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</si>
  <si>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</si>
  <si>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</si>
  <si>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</si>
  <si>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</si>
  <si>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</si>
  <si>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</si>
  <si>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</si>
  <si>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</si>
  <si>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</si>
  <si>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</si>
  <si>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</si>
  <si>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</si>
  <si>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</si>
  <si>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</si>
  <si>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</si>
  <si>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</si>
  <si>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</si>
  <si>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</si>
  <si>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</si>
  <si>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</si>
  <si>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</si>
  <si>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</si>
  <si>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</si>
  <si>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</si>
  <si>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</si>
  <si>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</si>
  <si>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</si>
  <si>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</si>
  <si>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</si>
  <si>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</si>
  <si>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</si>
  <si>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</si>
  <si>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</si>
  <si>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</si>
  <si>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</si>
  <si>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</si>
  <si>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</si>
  <si>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</si>
  <si>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</si>
  <si>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</si>
  <si>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</si>
  <si>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</si>
  <si>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</si>
  <si>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</si>
  <si>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</si>
  <si>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</si>
  <si>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</si>
  <si>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</si>
  <si>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</si>
  <si>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</si>
  <si>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</si>
  <si>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</si>
  <si>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</si>
  <si>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</si>
  <si>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</si>
  <si>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</si>
  <si>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</si>
  <si>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</si>
  <si>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</si>
  <si>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</si>
  <si>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</si>
  <si>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</si>
  <si>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</si>
  <si>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</si>
  <si>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</si>
  <si>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</si>
  <si>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</si>
  <si>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</si>
  <si>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</si>
  <si>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</si>
  <si>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</si>
  <si>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</si>
  <si>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</si>
  <si>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</si>
  <si>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</si>
  <si>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</si>
  <si>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</si>
  <si>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</si>
  <si>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</si>
  <si>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</si>
  <si>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</si>
  <si>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</si>
  <si>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</si>
  <si>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</si>
  <si>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</si>
  <si>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</si>
  <si>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</si>
  <si>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</si>
  <si>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</si>
  <si>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</si>
  <si>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</si>
  <si>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</si>
  <si>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</si>
  <si>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</si>
  <si>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</si>
  <si>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</si>
  <si>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</si>
  <si>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</si>
  <si>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</si>
  <si>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</si>
  <si>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</si>
  <si>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</si>
  <si>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</si>
  <si>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</si>
  <si>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</si>
  <si>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</si>
  <si>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</si>
  <si>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</si>
  <si>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</si>
  <si>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</si>
  <si>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</si>
  <si>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</si>
  <si>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</si>
  <si>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</si>
  <si>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</si>
  <si>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</si>
  <si>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</si>
  <si>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</si>
  <si>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</si>
  <si>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</si>
  <si>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</si>
  <si>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</si>
  <si>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</si>
  <si>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</si>
  <si>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</si>
  <si>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</si>
  <si>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</si>
  <si>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</si>
  <si>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</si>
  <si>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</si>
  <si>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</si>
  <si>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</si>
  <si>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</si>
  <si>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</si>
  <si>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</si>
  <si>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</si>
  <si>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</si>
  <si>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</si>
  <si>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</si>
  <si>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</si>
  <si>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</si>
  <si>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</si>
  <si>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</si>
  <si>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</si>
  <si>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</si>
  <si>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</si>
  <si>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</si>
  <si>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</si>
  <si>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</si>
  <si>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</si>
  <si>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</si>
  <si>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</si>
  <si>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</si>
  <si>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</si>
  <si>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</si>
  <si>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</si>
  <si>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</si>
  <si>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</si>
  <si>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</si>
  <si>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</si>
  <si>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</si>
  <si>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</si>
  <si>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</si>
  <si>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</si>
  <si>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</si>
  <si>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</si>
  <si>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</si>
  <si>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</si>
  <si>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</si>
  <si>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</si>
  <si>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</si>
  <si>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</si>
  <si>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</si>
  <si>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</si>
  <si>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</si>
  <si>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</si>
  <si>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</si>
  <si>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</si>
  <si>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</si>
  <si>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</si>
  <si>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</si>
  <si>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</si>
  <si>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</si>
  <si>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</si>
  <si>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</si>
  <si>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</si>
  <si>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</si>
  <si>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</si>
  <si>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</si>
  <si>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</si>
  <si>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</si>
  <si>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</si>
  <si>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</si>
  <si>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</si>
  <si>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</si>
  <si>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</si>
  <si>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</si>
  <si>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</si>
  <si>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</si>
  <si>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</si>
  <si>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</si>
  <si>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</si>
  <si>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</si>
  <si>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</si>
  <si>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</si>
  <si>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</si>
  <si>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</si>
  <si>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</si>
  <si>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</si>
  <si>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</si>
  <si>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</si>
  <si>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</si>
  <si>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</si>
  <si>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</si>
  <si>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</si>
  <si>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</si>
  <si>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</si>
  <si>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</si>
  <si>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</si>
  <si>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</si>
  <si>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</si>
  <si>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</si>
  <si>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</si>
  <si>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</si>
  <si>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</si>
  <si>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</si>
  <si>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</si>
  <si>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</si>
  <si>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</si>
  <si>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</si>
  <si>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</si>
  <si>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</si>
  <si>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</si>
  <si>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</si>
  <si>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</si>
  <si>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</si>
  <si>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</si>
  <si>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</si>
  <si>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</si>
  <si>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</si>
  <si>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</si>
  <si>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</si>
  <si>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</si>
  <si>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</si>
  <si>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</si>
  <si>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</si>
  <si>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</si>
  <si>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</si>
  <si>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</si>
  <si>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</si>
  <si>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</si>
  <si>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</si>
  <si>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</si>
  <si>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</si>
  <si>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</si>
  <si>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</si>
  <si>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</si>
  <si>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</si>
  <si>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</si>
  <si>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</si>
  <si>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</si>
  <si>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</si>
  <si>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</si>
  <si>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</si>
  <si>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</si>
  <si>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</si>
  <si>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</si>
  <si>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</si>
  <si>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</si>
  <si>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</si>
  <si>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</si>
  <si>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</si>
  <si>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</si>
  <si>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</si>
  <si>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</si>
  <si>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</si>
  <si>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</si>
  <si>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</si>
  <si>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</si>
  <si>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</si>
  <si>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</si>
  <si>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</si>
  <si>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</si>
  <si>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</si>
  <si>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</si>
  <si>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</si>
  <si>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</si>
  <si>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</si>
  <si>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</si>
  <si>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</si>
  <si>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</si>
  <si>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</si>
  <si>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</si>
  <si>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</si>
  <si>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</si>
  <si>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</si>
  <si>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</si>
  <si>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</si>
  <si>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</si>
  <si>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</si>
  <si>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</si>
  <si>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</si>
  <si>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</si>
  <si>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</si>
  <si>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</si>
  <si>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</si>
  <si>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</si>
  <si>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</si>
  <si>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</si>
  <si>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</si>
  <si>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</si>
  <si>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</si>
  <si>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</si>
  <si>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</si>
  <si>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</si>
  <si>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</si>
  <si>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</si>
  <si>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</si>
  <si>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</si>
  <si>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</si>
  <si>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</si>
  <si>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</si>
  <si>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</si>
  <si>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</si>
  <si>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</si>
  <si>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</si>
  <si>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</si>
  <si>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</si>
  <si>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</si>
  <si>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</si>
  <si>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</si>
  <si>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</si>
  <si>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</si>
  <si>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</si>
  <si>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</si>
  <si>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</si>
  <si>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</si>
  <si>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</si>
  <si>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</si>
  <si>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</si>
  <si>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</si>
  <si>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</si>
  <si>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</si>
  <si>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</si>
  <si>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</si>
  <si>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</si>
  <si>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</si>
  <si>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</si>
  <si>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</si>
  <si>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</si>
  <si>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</si>
  <si>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</si>
  <si>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</si>
  <si>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</si>
  <si>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</si>
  <si>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</si>
  <si>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</si>
  <si>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</si>
  <si>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</si>
  <si>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</si>
  <si>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</si>
  <si>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</si>
  <si>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</si>
  <si>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</si>
  <si>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</si>
  <si>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</si>
  <si>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</si>
  <si>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</si>
  <si>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</si>
  <si>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</si>
  <si>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</si>
  <si>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</si>
  <si>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</si>
  <si>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</si>
  <si>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</si>
  <si>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</si>
  <si>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</si>
  <si>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</si>
  <si>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</si>
  <si>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</si>
  <si>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</si>
  <si>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</si>
  <si>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</si>
  <si>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</si>
  <si>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</si>
  <si>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</si>
  <si>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</si>
  <si>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</si>
  <si>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</si>
  <si>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</si>
  <si>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</si>
  <si>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</si>
  <si>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</si>
  <si>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</si>
  <si>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</si>
  <si>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</si>
  <si>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</si>
  <si>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</si>
  <si>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</si>
  <si>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</si>
  <si>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</si>
  <si>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</si>
  <si>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</si>
  <si>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</si>
  <si>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</si>
  <si>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</si>
  <si>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</si>
  <si>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</si>
  <si>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</si>
  <si>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</si>
  <si>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</si>
  <si>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</si>
  <si>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</si>
  <si>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</si>
  <si>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</si>
  <si>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</si>
  <si>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</si>
  <si>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</si>
  <si>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</si>
  <si>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</si>
  <si>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</si>
  <si>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</si>
  <si>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</si>
  <si>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</si>
  <si>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</si>
  <si>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</si>
  <si>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</si>
  <si>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</si>
  <si>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</si>
  <si>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</si>
  <si>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</si>
  <si>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</si>
  <si>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</si>
  <si>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</si>
  <si>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</si>
  <si>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</si>
  <si>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</si>
  <si>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</si>
  <si>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</si>
  <si>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</si>
  <si>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</si>
  <si>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</si>
  <si>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</si>
  <si>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</si>
  <si>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</si>
  <si>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</si>
  <si>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</si>
  <si>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</si>
  <si>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</si>
  <si>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</si>
  <si>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</si>
  <si>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</si>
  <si>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</si>
  <si>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</si>
  <si>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</si>
  <si>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</si>
  <si>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</si>
  <si>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</si>
  <si>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</si>
  <si>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</si>
  <si>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</si>
  <si>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</si>
  <si>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</si>
  <si>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</si>
  <si>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</si>
  <si>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</si>
  <si>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</si>
  <si>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</si>
  <si>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</si>
  <si>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</si>
  <si>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</si>
  <si>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</si>
  <si>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</si>
  <si>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</si>
  <si>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</si>
  <si>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</si>
  <si>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</si>
  <si>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</si>
  <si>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</si>
  <si>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</si>
  <si>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</si>
  <si>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</si>
  <si>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</si>
  <si>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</si>
  <si>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</si>
  <si>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</si>
  <si>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</si>
  <si>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</si>
  <si>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</si>
  <si>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</si>
  <si>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</si>
  <si>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</si>
  <si>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</si>
  <si>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</si>
  <si>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</si>
  <si>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</si>
  <si>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</si>
  <si>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</si>
  <si>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</si>
  <si>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</si>
  <si>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</si>
  <si>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</si>
  <si>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</si>
  <si>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</si>
  <si>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</si>
  <si>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</si>
  <si>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</si>
  <si>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</si>
  <si>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</si>
  <si>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</si>
  <si>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</si>
  <si>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</si>
  <si>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</si>
  <si>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</si>
  <si>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</si>
  <si>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</si>
  <si>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</si>
  <si>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</si>
  <si>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</si>
  <si>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</si>
  <si>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</si>
  <si>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</si>
  <si>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</si>
  <si>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</si>
  <si>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</si>
  <si>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</si>
  <si>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</si>
  <si>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</si>
  <si>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</si>
  <si>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</si>
  <si>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</si>
  <si>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</si>
  <si>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</si>
  <si>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</si>
  <si>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</si>
  <si>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</si>
  <si>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</si>
  <si>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</si>
  <si>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</si>
  <si>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</si>
  <si>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</si>
  <si>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</si>
  <si>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</si>
  <si>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</si>
  <si>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</si>
  <si>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</si>
  <si>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</si>
  <si>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</si>
  <si>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</si>
  <si>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</si>
  <si>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</si>
  <si>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</si>
  <si>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</si>
  <si>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</si>
  <si>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</si>
  <si>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</si>
  <si>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</si>
  <si>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</si>
  <si>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</si>
  <si>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</si>
  <si>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</si>
  <si>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</si>
  <si>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</si>
  <si>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</si>
  <si>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</si>
  <si>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</si>
  <si>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</si>
  <si>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</si>
  <si>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</si>
  <si>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</si>
  <si>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</si>
  <si>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</si>
  <si>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</si>
  <si>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</si>
  <si>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</si>
  <si>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</si>
  <si>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</si>
  <si>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</si>
  <si>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</si>
  <si>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</si>
  <si>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</si>
  <si>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</si>
  <si>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</si>
  <si>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</si>
  <si>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</si>
  <si>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</si>
  <si>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</si>
  <si>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</si>
  <si>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</si>
  <si>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</si>
  <si>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</si>
  <si>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</si>
  <si>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</si>
  <si>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</si>
  <si>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</si>
  <si>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</si>
  <si>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</si>
  <si>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</si>
  <si>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</si>
  <si>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</si>
  <si>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</si>
  <si>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</si>
  <si>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</si>
  <si>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</si>
  <si>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</si>
  <si>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</si>
  <si>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</si>
  <si>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</si>
  <si>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</si>
  <si>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</si>
  <si>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</si>
  <si>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</si>
  <si>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</si>
  <si>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</si>
  <si>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</si>
  <si>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</si>
  <si>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</si>
  <si>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</si>
  <si>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</si>
  <si>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</si>
  <si>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</si>
  <si>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</si>
  <si>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</si>
  <si>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</si>
  <si>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</si>
  <si>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</si>
  <si>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</si>
  <si>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</si>
  <si>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</si>
  <si>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</si>
  <si>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</si>
  <si>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</si>
  <si>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</si>
  <si>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</si>
  <si>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</si>
  <si>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</si>
  <si>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</si>
  <si>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</si>
  <si>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</si>
  <si>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</si>
  <si>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</si>
  <si>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</si>
  <si>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</si>
  <si>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</si>
  <si>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</si>
  <si>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</si>
  <si>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</si>
  <si>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</si>
  <si>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</si>
  <si>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</si>
  <si>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</si>
  <si>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</si>
  <si>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</si>
  <si>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</si>
  <si>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</si>
  <si>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</si>
  <si>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</si>
  <si>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</si>
  <si>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</si>
  <si>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</si>
  <si>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</si>
  <si>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</si>
  <si>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</si>
  <si>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</si>
  <si>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</si>
  <si>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</si>
  <si>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</si>
  <si>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</si>
  <si>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</si>
  <si>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</si>
  <si>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</si>
  <si>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</si>
  <si>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</si>
  <si>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</si>
  <si>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</si>
  <si>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</si>
  <si>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</si>
  <si>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</si>
  <si>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</si>
  <si>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</si>
  <si>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</si>
  <si>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</si>
  <si>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</si>
  <si>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</si>
  <si>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</si>
  <si>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</si>
  <si>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</si>
  <si>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</si>
  <si>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</si>
  <si>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</si>
  <si>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</si>
  <si>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</si>
  <si>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</si>
  <si>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</si>
  <si>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</si>
  <si>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</si>
  <si>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</si>
  <si>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</si>
  <si>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</si>
  <si>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</si>
  <si>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</si>
  <si>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</si>
  <si>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</si>
  <si>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</si>
  <si>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</si>
  <si>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</si>
  <si>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</si>
  <si>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</si>
  <si>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</si>
  <si>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</si>
  <si>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</si>
  <si>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</si>
  <si>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</si>
  <si>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</si>
  <si>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</si>
  <si>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</si>
  <si>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</si>
  <si>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</si>
  <si>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</si>
  <si>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</si>
  <si>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</si>
  <si>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</si>
  <si>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</si>
  <si>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</si>
  <si>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</si>
  <si>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</si>
  <si>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</si>
  <si>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</si>
  <si>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</si>
  <si>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</si>
  <si>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</si>
  <si>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</si>
  <si>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</si>
  <si>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</si>
  <si>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</si>
  <si>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</si>
  <si>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</si>
  <si>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</si>
  <si>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</si>
  <si>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</si>
  <si>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</si>
  <si>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</si>
  <si>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</si>
  <si>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</si>
  <si>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</si>
  <si>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</si>
  <si>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</si>
  <si>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</si>
  <si>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</si>
  <si>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</si>
  <si>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</si>
  <si>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</si>
  <si>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</si>
  <si>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</si>
  <si>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</si>
  <si>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</si>
  <si>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</si>
  <si>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</si>
  <si>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</si>
  <si>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</si>
  <si>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</si>
  <si>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</si>
  <si>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</si>
  <si>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</si>
  <si>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</si>
  <si>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</si>
  <si>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</si>
  <si>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</si>
  <si>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</si>
  <si>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</si>
  <si>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</si>
  <si>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</si>
  <si>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</si>
  <si>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</si>
  <si>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</si>
  <si>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</si>
  <si>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</si>
  <si>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</si>
  <si>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</si>
  <si>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</si>
  <si>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</si>
  <si>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</si>
  <si>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</si>
  <si>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</si>
  <si>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</si>
  <si>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</si>
  <si>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</si>
  <si>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</si>
  <si>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</si>
  <si>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</si>
  <si>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</si>
  <si>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</si>
  <si>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</si>
  <si>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</si>
  <si>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</si>
  <si>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</si>
  <si>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</si>
  <si>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</si>
  <si>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</si>
  <si>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</si>
  <si>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</si>
  <si>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</si>
  <si>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</si>
  <si>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</si>
  <si>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</si>
  <si>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</si>
  <si>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</si>
  <si>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</si>
  <si>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</si>
  <si>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</si>
  <si>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</si>
  <si>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</si>
  <si>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</si>
  <si>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</si>
  <si>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</si>
  <si>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</si>
  <si>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</si>
  <si>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</si>
  <si>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</si>
  <si>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</si>
  <si>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</si>
  <si>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</si>
  <si>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</si>
  <si>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</si>
  <si>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</si>
  <si>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</si>
  <si>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</si>
  <si>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</si>
  <si>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</si>
  <si>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</si>
  <si>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</si>
  <si>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</si>
  <si>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</si>
  <si>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</si>
  <si>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</si>
  <si>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</si>
  <si>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</si>
  <si>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</si>
  <si>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</si>
  <si>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</si>
  <si>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</si>
  <si>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</si>
  <si>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</si>
  <si>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</si>
  <si>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</si>
  <si>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</si>
  <si>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</si>
  <si>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</si>
  <si>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</si>
  <si>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</si>
  <si>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</si>
  <si>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</si>
  <si>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</si>
  <si>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</si>
  <si>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</si>
  <si>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</si>
  <si>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</si>
  <si>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</si>
  <si>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</si>
  <si>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</si>
  <si>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</si>
  <si>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</si>
  <si>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</si>
  <si>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</si>
  <si>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</si>
  <si>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</si>
  <si>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</si>
  <si>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</si>
  <si>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</si>
  <si>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</si>
  <si>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</si>
  <si>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</si>
  <si>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</si>
  <si>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</si>
  <si>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</si>
  <si>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</si>
  <si>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</si>
  <si>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</si>
  <si>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</si>
  <si>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</si>
  <si>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</si>
  <si>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</si>
  <si>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</si>
  <si>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</si>
  <si>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</si>
  <si>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</si>
  <si>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</si>
  <si>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</si>
  <si>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</si>
  <si>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</si>
  <si>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</si>
  <si>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</si>
  <si>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</si>
  <si>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</si>
  <si>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</si>
  <si>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</si>
  <si>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</si>
  <si>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</si>
  <si>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</si>
  <si>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</si>
  <si>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</si>
  <si>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</si>
  <si>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</si>
  <si>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</si>
  <si>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</si>
  <si>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</si>
  <si>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</si>
  <si>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</si>
  <si>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</si>
  <si>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</si>
  <si>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</si>
  <si>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</si>
  <si>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</si>
  <si>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</si>
  <si>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</si>
  <si>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</si>
  <si>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</si>
  <si>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</si>
  <si>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</si>
  <si>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</si>
  <si>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</si>
  <si>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</si>
  <si>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</si>
  <si>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</si>
  <si>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</si>
  <si>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</si>
  <si>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</si>
  <si>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</si>
  <si>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</si>
  <si>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</si>
  <si>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</si>
  <si>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</si>
  <si>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</si>
  <si>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</si>
  <si>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</si>
  <si>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</si>
  <si>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</si>
  <si>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</si>
  <si>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</si>
  <si>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</si>
  <si>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</si>
  <si>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</si>
  <si>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</si>
  <si>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</si>
  <si>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</si>
  <si>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</si>
  <si>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</si>
  <si>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</si>
  <si>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</si>
  <si>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</si>
  <si>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</si>
  <si>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</si>
  <si>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</si>
  <si>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</si>
  <si>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</si>
  <si>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</si>
  <si>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</si>
  <si>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</si>
  <si>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</si>
  <si>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</si>
  <si>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</si>
  <si>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</si>
  <si>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</si>
  <si>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</si>
  <si>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</si>
  <si>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</si>
  <si>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</si>
  <si>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</si>
  <si>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</si>
  <si>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</si>
  <si>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</si>
  <si>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</si>
  <si>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</si>
  <si>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</si>
  <si>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</si>
  <si>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</si>
  <si>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</si>
  <si>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</si>
  <si>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</si>
  <si>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</si>
  <si>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</si>
  <si>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</si>
  <si>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</si>
  <si>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</si>
  <si>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</si>
  <si>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</si>
  <si>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</si>
  <si>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</si>
  <si>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</si>
  <si>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</si>
  <si>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</si>
  <si>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</si>
  <si>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</si>
  <si>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</si>
  <si>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</si>
  <si>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</si>
  <si>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</si>
  <si>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</si>
  <si>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</si>
  <si>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</si>
  <si>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</si>
  <si>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</si>
  <si>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</si>
  <si>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</si>
  <si>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</si>
  <si>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</si>
  <si>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</si>
  <si>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</si>
  <si>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</si>
  <si>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</si>
  <si>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</si>
  <si>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</si>
  <si>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</si>
  <si>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</si>
  <si>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</si>
  <si>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</si>
  <si>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</si>
  <si>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</si>
  <si>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</si>
  <si>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</si>
  <si>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</si>
  <si>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</si>
  <si>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</si>
  <si>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</si>
  <si>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</si>
  <si>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</si>
  <si>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</si>
  <si>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</si>
  <si>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</si>
  <si>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</si>
  <si>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</si>
  <si>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</si>
  <si>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</si>
  <si>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</si>
  <si>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</si>
  <si>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</si>
  <si>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</si>
  <si>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</si>
  <si>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</si>
  <si>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</si>
  <si>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</si>
  <si>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</si>
  <si>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</si>
  <si>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</si>
  <si>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</si>
  <si>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</si>
  <si>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</si>
  <si>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</si>
  <si>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</si>
  <si>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</si>
  <si>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</si>
  <si>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</si>
  <si>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</si>
  <si>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</si>
  <si>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</si>
  <si>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</si>
  <si>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</si>
  <si>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</si>
  <si>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</si>
  <si>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</si>
  <si>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</si>
  <si>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</si>
  <si>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</si>
  <si>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</si>
  <si>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</si>
  <si>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</si>
  <si>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</si>
  <si>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</si>
  <si>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</si>
  <si>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</si>
  <si>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</si>
  <si>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</si>
  <si>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</si>
  <si>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</si>
  <si>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</si>
  <si>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</si>
  <si>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</si>
  <si>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</si>
  <si>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</si>
  <si>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</si>
  <si>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</si>
  <si>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</si>
  <si>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</si>
  <si>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</si>
  <si>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</si>
  <si>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</si>
  <si>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</si>
  <si>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</si>
  <si>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</si>
  <si>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</si>
  <si>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</si>
  <si>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</si>
  <si>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</si>
  <si>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</si>
  <si>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</si>
  <si>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</si>
  <si>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</si>
  <si>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</si>
  <si>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</si>
  <si>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</si>
  <si>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</si>
  <si>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</si>
  <si>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</si>
  <si>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</si>
  <si>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</si>
  <si>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</si>
  <si>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</si>
  <si>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</si>
  <si>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</si>
  <si>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</si>
  <si>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</si>
  <si>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</si>
  <si>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</si>
  <si>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</si>
  <si>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</si>
  <si>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</si>
  <si>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</si>
  <si>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</si>
  <si>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</si>
  <si>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</si>
  <si>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</si>
  <si>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</si>
  <si>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</si>
  <si>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</si>
  <si>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</si>
  <si>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</si>
  <si>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</si>
  <si>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</si>
  <si>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</si>
  <si>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</si>
  <si>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</si>
  <si>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</si>
  <si>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</si>
  <si>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</si>
  <si>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</si>
  <si>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</si>
  <si>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</si>
  <si>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</si>
  <si>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</si>
  <si>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</si>
  <si>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</si>
  <si>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</si>
  <si>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</si>
  <si>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</si>
  <si>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</si>
  <si>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</si>
  <si>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</si>
  <si>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</si>
  <si>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</si>
  <si>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</si>
  <si>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</si>
  <si>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</si>
  <si>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</si>
  <si>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</si>
  <si>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</si>
  <si>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</si>
  <si>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</si>
  <si>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</si>
  <si>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</si>
  <si>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</si>
  <si>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</si>
  <si>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</si>
  <si>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</si>
  <si>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</si>
  <si>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</si>
  <si>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</si>
  <si>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</si>
  <si>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</si>
  <si>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</si>
  <si>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</si>
  <si>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</si>
  <si>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</si>
  <si>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</si>
  <si>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</si>
  <si>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</si>
  <si>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</si>
  <si>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</si>
  <si>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</si>
  <si>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</si>
  <si>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</si>
  <si>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</si>
  <si>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</si>
  <si>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</si>
  <si>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</si>
  <si>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</si>
  <si>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</si>
  <si>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</si>
  <si>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</si>
  <si>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</si>
  <si>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</si>
  <si>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</si>
  <si>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</si>
  <si>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</si>
  <si>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</si>
  <si>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</si>
  <si>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</si>
  <si>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</si>
  <si>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</si>
  <si>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</si>
  <si>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</si>
  <si>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</si>
  <si>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</si>
  <si>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</si>
  <si>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</si>
  <si>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</si>
  <si>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</si>
  <si>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</si>
  <si>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</si>
  <si>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</si>
  <si>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</si>
  <si>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</si>
  <si>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</si>
  <si>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</si>
  <si>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</si>
  <si>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</si>
  <si>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</si>
  <si>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</si>
  <si>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</si>
  <si>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</si>
  <si>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</si>
  <si>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</si>
  <si>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</si>
  <si>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</si>
  <si>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</si>
  <si>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</si>
  <si>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</si>
  <si>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</si>
  <si>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</si>
  <si>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</si>
  <si>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</si>
  <si>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</si>
  <si>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</si>
  <si>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</si>
  <si>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</si>
  <si>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</si>
  <si>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</si>
  <si>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</si>
  <si>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</si>
  <si>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</si>
  <si>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</si>
  <si>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</si>
  <si>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</si>
  <si>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</si>
  <si>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</si>
  <si>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</si>
  <si>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</si>
  <si>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</si>
  <si>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</si>
  <si>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</si>
  <si>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</si>
  <si>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</si>
  <si>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</si>
  <si>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</si>
  <si>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</si>
  <si>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</si>
  <si>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</si>
  <si>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</si>
  <si>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</si>
  <si>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</si>
  <si>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</si>
  <si>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</si>
  <si>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</si>
  <si>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</si>
  <si>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</si>
  <si>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</si>
  <si>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</si>
  <si>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</si>
  <si>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</si>
  <si>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</si>
  <si>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</si>
  <si>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</si>
  <si>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</si>
  <si>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</si>
  <si>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</si>
  <si>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</si>
  <si>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</si>
  <si>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</si>
  <si>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</si>
  <si>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</si>
  <si>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</si>
  <si>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</si>
  <si>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</si>
  <si>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</si>
  <si>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</si>
  <si>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</si>
  <si>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</si>
  <si>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</si>
  <si>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</si>
  <si>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</si>
  <si>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</si>
  <si>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</si>
  <si>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</si>
  <si>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</si>
  <si>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</si>
  <si>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</si>
  <si>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</si>
  <si>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</si>
  <si>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</si>
  <si>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</si>
  <si>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</si>
  <si>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</si>
  <si>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</si>
  <si>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</si>
  <si>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</si>
  <si>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</si>
  <si>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</si>
  <si>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</si>
  <si>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</si>
  <si>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</si>
  <si>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</si>
  <si>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</si>
  <si>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</si>
  <si>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</si>
  <si>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</si>
  <si>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</si>
  <si>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</si>
  <si>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</si>
  <si>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</si>
  <si>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</si>
  <si>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</si>
  <si>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</si>
  <si>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</si>
  <si>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</si>
  <si>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</si>
  <si>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</si>
  <si>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</si>
  <si>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</si>
  <si>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</si>
  <si>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</si>
  <si>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</si>
  <si>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</si>
  <si>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</si>
  <si>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</si>
  <si>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</si>
  <si>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</si>
  <si>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</si>
  <si>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</si>
  <si>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</si>
  <si>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</si>
  <si>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</si>
  <si>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</si>
  <si>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</si>
  <si>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</si>
  <si>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</si>
  <si>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</si>
  <si>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</si>
  <si>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</si>
  <si>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</si>
  <si>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</si>
  <si>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</si>
  <si>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</si>
  <si>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</si>
  <si>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</si>
  <si>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</si>
  <si>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</si>
  <si>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</si>
  <si>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</si>
  <si>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</si>
  <si>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</si>
  <si>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</si>
  <si>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</si>
  <si>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</si>
  <si>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</si>
  <si>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</si>
  <si>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</si>
  <si>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</si>
  <si>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</si>
  <si>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</si>
  <si>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</si>
  <si>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</si>
  <si>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</si>
  <si>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</si>
  <si>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</si>
  <si>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</si>
  <si>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</si>
  <si>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</si>
  <si>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</si>
  <si>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</si>
  <si>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</si>
  <si>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</si>
  <si>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</si>
  <si>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</si>
  <si>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</si>
  <si>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</si>
  <si>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</si>
  <si>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</si>
  <si>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</si>
  <si>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</si>
  <si>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</si>
  <si>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</si>
  <si>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</si>
  <si>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</si>
  <si>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</si>
  <si>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</si>
  <si>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</si>
  <si>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</si>
  <si>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</si>
  <si>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</si>
  <si>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</si>
  <si>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</si>
  <si>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</si>
  <si>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</si>
  <si>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</si>
  <si>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</si>
  <si>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</si>
  <si>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</si>
  <si>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</si>
  <si>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</si>
  <si>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</si>
  <si>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</si>
  <si>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</si>
  <si>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</si>
  <si>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</si>
  <si>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</si>
  <si>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</si>
  <si>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</si>
  <si>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</si>
  <si>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</si>
  <si>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</si>
  <si>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</si>
  <si>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</si>
  <si>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</si>
  <si>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</si>
  <si>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</si>
  <si>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</si>
  <si>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</si>
  <si>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</si>
  <si>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</si>
  <si>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</si>
  <si>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</si>
  <si>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</si>
  <si>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</si>
  <si>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</si>
  <si>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</si>
  <si>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</si>
  <si>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</si>
  <si>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</si>
  <si>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</si>
  <si>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</si>
  <si>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</si>
  <si>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</si>
  <si>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</si>
  <si>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</si>
  <si>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</si>
  <si>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</si>
  <si>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</si>
  <si>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</si>
  <si>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</si>
  <si>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</si>
  <si>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</si>
  <si>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</si>
  <si>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</si>
  <si>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</si>
  <si>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</si>
  <si>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</si>
  <si>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</si>
  <si>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</si>
  <si>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</si>
  <si>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</si>
  <si>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</si>
  <si>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</si>
  <si>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</si>
  <si>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</si>
  <si>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</si>
  <si>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</si>
  <si>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</si>
  <si>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</si>
  <si>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</si>
  <si>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</si>
  <si>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</si>
  <si>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</si>
  <si>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</si>
  <si>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</si>
  <si>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</si>
  <si>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</si>
  <si>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</si>
  <si>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</si>
  <si>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</si>
  <si>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</si>
  <si>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</si>
  <si>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</si>
  <si>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</si>
  <si>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</si>
  <si>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</si>
  <si>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</si>
  <si>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</si>
  <si>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</si>
  <si>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</si>
  <si>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</si>
  <si>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</si>
  <si>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</si>
  <si>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</si>
  <si>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</si>
  <si>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</si>
  <si>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</si>
  <si>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</si>
  <si>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</si>
  <si>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</si>
  <si>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</si>
  <si>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</si>
  <si>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</si>
  <si>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</si>
  <si>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</si>
  <si>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</si>
  <si>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</si>
  <si>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</si>
  <si>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</si>
  <si>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</si>
  <si>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</si>
  <si>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</si>
  <si>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</si>
  <si>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</si>
  <si>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</si>
  <si>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</si>
  <si>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</si>
  <si>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</si>
  <si>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</si>
  <si>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</si>
  <si>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</si>
  <si>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</si>
  <si>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</si>
  <si>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</si>
  <si>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</si>
  <si>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</si>
  <si>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</si>
  <si>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</si>
  <si>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</si>
  <si>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</si>
  <si>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</si>
  <si>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</si>
  <si>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</si>
  <si>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</si>
  <si>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</si>
  <si>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</si>
  <si>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</si>
  <si>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</si>
  <si>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</si>
  <si>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</si>
  <si>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</si>
  <si>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</si>
  <si>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</si>
  <si>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</si>
  <si>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</si>
  <si>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</si>
  <si>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</si>
  <si>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</si>
  <si>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</si>
  <si>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</si>
  <si>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</si>
  <si>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</si>
  <si>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</si>
  <si>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</si>
  <si>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</si>
  <si>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</si>
  <si>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</si>
  <si>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</si>
  <si>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</si>
  <si>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</si>
  <si>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</si>
  <si>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</si>
  <si>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</si>
  <si>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</si>
  <si>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</si>
  <si>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</si>
  <si>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</si>
  <si>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</si>
  <si>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</si>
  <si>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</si>
  <si>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</si>
  <si>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</si>
  <si>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</si>
  <si>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</si>
  <si>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</si>
  <si>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</si>
  <si>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</si>
  <si>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</si>
  <si>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</si>
  <si>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</si>
  <si>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</si>
  <si>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</si>
  <si>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</si>
  <si>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</si>
  <si>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</si>
  <si>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</si>
  <si>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</si>
  <si>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</si>
  <si>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</si>
  <si>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</si>
  <si>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</si>
  <si>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</si>
  <si>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</si>
  <si>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</si>
  <si>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</si>
  <si>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</si>
  <si>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</si>
  <si>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</si>
  <si>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</si>
  <si>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</si>
  <si>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</si>
  <si>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</si>
  <si>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</si>
  <si>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</si>
  <si>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</si>
  <si>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</si>
  <si>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</si>
  <si>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</si>
  <si>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</si>
  <si>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</si>
  <si>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</si>
  <si>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</si>
  <si>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</si>
  <si>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</si>
  <si>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</si>
  <si>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</si>
  <si>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</si>
  <si>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</si>
  <si>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</si>
  <si>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</si>
  <si>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</si>
  <si>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</si>
  <si>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</si>
  <si>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</si>
  <si>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</si>
  <si>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</si>
  <si>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</si>
  <si>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</si>
  <si>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</si>
  <si>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</si>
  <si>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</si>
  <si>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</si>
  <si>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</si>
  <si>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</si>
  <si>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</si>
  <si>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</si>
  <si>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</si>
  <si>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</si>
  <si>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</si>
  <si>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</si>
  <si>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</si>
  <si>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</si>
  <si>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</si>
  <si>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</si>
  <si>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</si>
  <si>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</si>
  <si>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</si>
  <si>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</si>
  <si>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</si>
  <si>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</si>
  <si>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</si>
  <si>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</si>
  <si>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</si>
  <si>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</si>
  <si>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</si>
  <si>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</si>
  <si>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</si>
  <si>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</si>
  <si>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</si>
  <si>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</si>
  <si>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</si>
  <si>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</si>
  <si>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</si>
  <si>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</si>
  <si>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</si>
  <si>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</si>
  <si>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</si>
  <si>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</si>
  <si>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</si>
  <si>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</si>
  <si>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</si>
  <si>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</si>
  <si>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</si>
  <si>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</si>
  <si>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</si>
  <si>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</si>
  <si>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</si>
  <si>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</si>
  <si>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</si>
  <si>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</si>
  <si>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</si>
  <si>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</si>
  <si>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</si>
  <si>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</si>
  <si>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</si>
  <si>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</si>
  <si>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</si>
  <si>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</si>
  <si>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</si>
  <si>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</si>
  <si>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</si>
  <si>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</si>
  <si>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</si>
  <si>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</si>
  <si>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</si>
  <si>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</si>
  <si>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</si>
  <si>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</si>
  <si>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</si>
  <si>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</si>
  <si>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</si>
  <si>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</si>
  <si>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</si>
  <si>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</si>
  <si>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</si>
  <si>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</si>
  <si>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</si>
  <si>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</si>
  <si>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</si>
  <si>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</si>
  <si>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</si>
  <si>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</si>
  <si>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</si>
  <si>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</si>
  <si>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</si>
  <si>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</si>
  <si>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</si>
  <si>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</si>
  <si>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</si>
  <si>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</si>
  <si>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</si>
  <si>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</si>
  <si>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</si>
  <si>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</si>
  <si>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</si>
  <si>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</si>
  <si>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</si>
  <si>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</si>
  <si>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</si>
  <si>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</si>
  <si>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</si>
  <si>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</si>
  <si>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</si>
  <si>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</si>
  <si>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</si>
  <si>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</si>
  <si>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</si>
  <si>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</si>
  <si>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</si>
  <si>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</si>
  <si>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</si>
  <si>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</si>
  <si>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</si>
  <si>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</si>
  <si>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</si>
  <si>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</si>
  <si>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</si>
  <si>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</si>
  <si>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</si>
  <si>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</si>
  <si>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</si>
  <si>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</si>
  <si>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</si>
  <si>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</si>
  <si>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</si>
  <si>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</si>
  <si>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</si>
  <si>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</si>
  <si>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</si>
  <si>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</si>
  <si>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</si>
  <si>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</si>
  <si>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</si>
  <si>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</si>
  <si>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</si>
  <si>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</si>
  <si>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</si>
  <si>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</si>
  <si>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</si>
  <si>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</si>
  <si>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</si>
  <si>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</si>
  <si>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</si>
  <si>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</si>
  <si>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</si>
  <si>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</si>
  <si>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</si>
  <si>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</si>
  <si>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</si>
  <si>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</si>
  <si>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</si>
  <si>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</si>
  <si>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</si>
  <si>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</si>
  <si>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</si>
  <si>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</si>
  <si>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</si>
  <si>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</si>
  <si>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</si>
  <si>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</si>
  <si>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</si>
  <si>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</si>
  <si>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</si>
  <si>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</si>
  <si>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</si>
  <si>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</si>
  <si>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</si>
  <si>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</si>
  <si>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</si>
  <si>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</si>
  <si>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</si>
  <si>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</si>
  <si>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</si>
  <si>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</si>
  <si>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</si>
  <si>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</si>
  <si>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</si>
  <si>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</si>
  <si>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</si>
  <si>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</si>
  <si>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</si>
  <si>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</si>
  <si>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</si>
  <si>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</si>
  <si>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</si>
  <si>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</si>
  <si>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</si>
  <si>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</si>
  <si>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</si>
  <si>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</si>
  <si>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</si>
  <si>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</si>
  <si>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</si>
  <si>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</si>
  <si>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</si>
  <si>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</si>
  <si>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</si>
  <si>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</si>
  <si>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</si>
  <si>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</si>
  <si>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</si>
  <si>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</si>
  <si>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</si>
  <si>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</si>
  <si>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</si>
  <si>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</si>
  <si>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</si>
  <si>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</si>
  <si>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</si>
  <si>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</si>
  <si>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</si>
  <si>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</si>
  <si>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</si>
  <si>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</si>
  <si>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</si>
  <si>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</si>
  <si>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</si>
  <si>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</si>
  <si>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</si>
  <si>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</si>
  <si>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</si>
  <si>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</si>
  <si>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</si>
  <si>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</si>
  <si>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</si>
  <si>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</si>
  <si>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</si>
  <si>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</si>
  <si>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</si>
  <si>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</si>
  <si>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</si>
  <si>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</si>
  <si>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</si>
  <si>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</si>
  <si>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</si>
  <si>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</si>
  <si>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</si>
  <si>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</si>
  <si>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</si>
  <si>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</si>
  <si>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</si>
  <si>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</si>
  <si>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</si>
  <si>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</si>
  <si>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</si>
  <si>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</si>
  <si>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</si>
  <si>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</si>
  <si>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</si>
  <si>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</si>
  <si>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</si>
  <si>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</si>
  <si>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</si>
  <si>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</si>
  <si>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</si>
  <si>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</si>
  <si>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</si>
  <si>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</si>
  <si>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</si>
  <si>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</si>
  <si>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</si>
  <si>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</si>
  <si>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</si>
  <si>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</si>
  <si>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</si>
  <si>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</si>
  <si>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</si>
  <si>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</si>
  <si>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</si>
  <si>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</si>
  <si>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</si>
  <si>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</si>
  <si>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</si>
  <si>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</si>
  <si>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</si>
  <si>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</si>
  <si>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</si>
  <si>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</si>
  <si>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</si>
  <si>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</si>
  <si>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</si>
  <si>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</si>
  <si>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</si>
  <si>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</si>
  <si>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</si>
  <si>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</si>
  <si>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</si>
  <si>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</si>
  <si>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</si>
  <si>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</si>
  <si>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</si>
  <si>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</si>
  <si>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</si>
  <si>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</si>
  <si>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</si>
  <si>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</si>
  <si>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</si>
  <si>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</si>
  <si>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</si>
  <si>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</si>
  <si>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</si>
  <si>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</si>
  <si>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</si>
  <si>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</si>
  <si>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</si>
  <si>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</si>
  <si>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</si>
  <si>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</si>
  <si>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</si>
  <si>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</si>
  <si>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</si>
  <si>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</si>
  <si>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</si>
  <si>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</si>
  <si>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</si>
  <si>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</si>
  <si>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</si>
  <si>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</si>
  <si>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</si>
  <si>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</si>
  <si>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</si>
  <si>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</si>
  <si>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</si>
  <si>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</si>
  <si>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</si>
  <si>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</si>
  <si>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</si>
  <si>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</si>
  <si>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</si>
  <si>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</si>
  <si>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</si>
  <si>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</si>
  <si>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</si>
  <si>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</si>
  <si>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</si>
  <si>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</si>
  <si>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</si>
  <si>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</si>
  <si>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</si>
  <si>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</si>
  <si>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</si>
  <si>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</si>
  <si>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</si>
  <si>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</si>
  <si>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</si>
  <si>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</si>
  <si>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</si>
  <si>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</si>
  <si>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</si>
  <si>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</si>
  <si>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</si>
  <si>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</si>
  <si>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</si>
  <si>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</si>
  <si>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</si>
  <si>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</si>
  <si>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</si>
  <si>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</si>
  <si>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</si>
  <si>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</si>
  <si>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</si>
  <si>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</si>
  <si>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</si>
  <si>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</si>
  <si>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</si>
  <si>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</si>
  <si>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</si>
  <si>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</si>
  <si>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</si>
  <si>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</si>
  <si>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</si>
  <si>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</si>
  <si>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</si>
  <si>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</si>
  <si>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</si>
  <si>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</si>
  <si>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</si>
  <si>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</si>
  <si>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</si>
  <si>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</si>
  <si>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</si>
  <si>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</si>
  <si>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</si>
  <si>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</si>
  <si>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</si>
  <si>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</si>
  <si>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</si>
  <si>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</si>
  <si>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</si>
  <si>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</si>
  <si>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</si>
  <si>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</si>
  <si>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</si>
  <si>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</si>
  <si>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</si>
  <si>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</si>
  <si>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</si>
  <si>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</si>
  <si>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</si>
  <si>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</si>
  <si>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</si>
  <si>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</si>
  <si>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</si>
  <si>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</si>
  <si>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</si>
  <si>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</si>
  <si>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</si>
  <si>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</si>
  <si>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</si>
  <si>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</si>
  <si>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</si>
  <si>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</si>
  <si>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</si>
  <si>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</si>
  <si>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</si>
  <si>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</si>
  <si>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</si>
  <si>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</si>
  <si>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</si>
  <si>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</si>
  <si>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</si>
  <si>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</si>
  <si>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</si>
  <si>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</si>
  <si>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</si>
  <si>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</si>
  <si>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</si>
  <si>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</si>
  <si>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</si>
  <si>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</si>
  <si>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</si>
  <si>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</si>
  <si>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</si>
  <si>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</si>
  <si>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</si>
  <si>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</si>
  <si>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</si>
  <si>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</si>
  <si>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</si>
  <si>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</si>
  <si>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</si>
  <si>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</si>
  <si>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</si>
  <si>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</si>
  <si>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</si>
  <si>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</si>
  <si>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</si>
  <si>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</si>
  <si>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</si>
  <si>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</si>
  <si>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</si>
  <si>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</si>
  <si>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</si>
  <si>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</si>
  <si>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</si>
  <si>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</si>
  <si>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</si>
  <si>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</si>
  <si>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</si>
  <si>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</si>
  <si>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</si>
  <si>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</si>
  <si>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</si>
  <si>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</si>
  <si>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</si>
  <si>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</si>
  <si>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</si>
  <si>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</si>
  <si>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</si>
  <si>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</si>
  <si>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</si>
  <si>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</si>
  <si>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</si>
  <si>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</si>
  <si>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</si>
  <si>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</si>
  <si>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</si>
  <si>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</si>
  <si>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</si>
  <si>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</si>
  <si>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</si>
  <si>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</si>
  <si>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</si>
  <si>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</si>
  <si>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</si>
  <si>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</si>
  <si>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</si>
  <si>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</si>
  <si>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</si>
  <si>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</si>
  <si>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</si>
  <si>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</si>
  <si>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</si>
  <si>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</si>
  <si>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</si>
  <si>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</si>
  <si>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</si>
  <si>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</si>
  <si>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</si>
  <si>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</si>
  <si>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</si>
  <si>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</si>
  <si>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</si>
  <si>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</si>
  <si>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</si>
  <si>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</si>
  <si>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</si>
  <si>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</si>
  <si>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</si>
  <si>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</si>
  <si>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</si>
  <si>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</si>
  <si>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</si>
  <si>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</si>
  <si>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</si>
  <si>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</si>
  <si>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</si>
  <si>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</si>
  <si>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</si>
  <si>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</si>
  <si>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</si>
  <si>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</si>
  <si>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</si>
  <si>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</si>
  <si>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</si>
  <si>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</si>
  <si>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</si>
  <si>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</si>
  <si>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</si>
  <si>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</si>
  <si>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</si>
  <si>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</si>
  <si>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</si>
  <si>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</si>
  <si>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</si>
  <si>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</si>
  <si>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</si>
  <si>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</si>
  <si>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</si>
  <si>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</si>
  <si>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</si>
  <si>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</si>
  <si>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</si>
  <si>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</si>
  <si>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</si>
  <si>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</si>
  <si>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</si>
  <si>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</si>
  <si>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</si>
  <si>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</si>
  <si>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</si>
  <si>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</si>
  <si>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</si>
  <si>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</si>
  <si>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</si>
  <si>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</si>
  <si>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</si>
  <si>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</si>
  <si>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</si>
  <si>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</si>
  <si>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</si>
  <si>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</si>
  <si>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</si>
  <si>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</si>
  <si>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</si>
  <si>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</si>
  <si>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</si>
  <si>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</si>
  <si>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</si>
  <si>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</si>
  <si>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</si>
  <si>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</si>
  <si>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</si>
  <si>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</si>
  <si>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</si>
  <si>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</si>
  <si>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</si>
  <si>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</si>
  <si>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</si>
  <si>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</si>
  <si>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</si>
  <si>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</si>
  <si>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</si>
  <si>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</si>
  <si>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</si>
  <si>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</si>
  <si>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</si>
  <si>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</si>
  <si>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</si>
  <si>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</si>
  <si>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</si>
  <si>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</si>
  <si>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</si>
  <si>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</si>
  <si>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</si>
  <si>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</si>
  <si>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</si>
  <si>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</si>
  <si>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</si>
  <si>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</si>
  <si>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</si>
  <si>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</si>
  <si>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</si>
  <si>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</si>
  <si>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</si>
  <si>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</si>
  <si>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</si>
  <si>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</si>
  <si>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</si>
  <si>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</si>
  <si>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</si>
  <si>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</si>
  <si>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</si>
  <si>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</si>
  <si>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</si>
  <si>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</si>
  <si>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</si>
  <si>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</si>
  <si>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</si>
  <si>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</si>
  <si>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</si>
  <si>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</si>
  <si>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</si>
  <si>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</si>
  <si>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</si>
  <si>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</si>
  <si>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</si>
  <si>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</si>
  <si>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</si>
  <si>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</si>
  <si>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</si>
  <si>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</si>
  <si>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</si>
  <si>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</si>
  <si>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</si>
  <si>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</si>
  <si>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</si>
  <si>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</si>
  <si>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</si>
  <si>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</si>
  <si>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</si>
  <si>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</si>
  <si>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</si>
  <si>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</si>
  <si>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</si>
  <si>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</si>
  <si>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</si>
  <si>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</si>
  <si>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</si>
  <si>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</si>
  <si>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</si>
  <si>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</si>
  <si>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</si>
  <si>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</si>
  <si>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</si>
  <si>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</si>
  <si>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</si>
  <si>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</si>
  <si>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</si>
  <si>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</si>
  <si>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</si>
  <si>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</si>
  <si>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</si>
  <si>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</si>
  <si>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</si>
  <si>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</si>
  <si>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</si>
  <si>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</si>
  <si>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</si>
  <si>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</si>
  <si>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</si>
  <si>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</si>
  <si>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</si>
  <si>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</si>
  <si>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</si>
  <si>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</si>
  <si>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</si>
  <si>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</si>
  <si>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</si>
  <si>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</si>
  <si>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</si>
  <si>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</si>
  <si>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</si>
  <si>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</si>
  <si>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</si>
  <si>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</si>
  <si>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</si>
  <si>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</si>
  <si>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</si>
  <si>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</si>
  <si>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</si>
  <si>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</si>
  <si>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</si>
  <si>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</si>
  <si>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</si>
  <si>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</si>
  <si>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</si>
  <si>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</si>
  <si>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</si>
  <si>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</si>
  <si>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</si>
  <si>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</si>
  <si>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</si>
  <si>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</si>
  <si>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</si>
  <si>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</si>
  <si>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</si>
  <si>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</si>
  <si>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</si>
  <si>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</si>
  <si>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</si>
  <si>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</si>
  <si>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</si>
  <si>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</si>
  <si>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</si>
  <si>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</si>
  <si>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</si>
  <si>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</si>
  <si>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</si>
  <si>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</si>
  <si>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</si>
  <si>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</si>
  <si>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</si>
  <si>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</si>
  <si>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</si>
  <si>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</si>
  <si>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</si>
  <si>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</si>
  <si>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</si>
  <si>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</si>
  <si>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</si>
  <si>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</si>
  <si>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</si>
  <si>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</si>
  <si>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</si>
  <si>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</si>
  <si>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</si>
  <si>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</si>
  <si>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</si>
  <si>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</si>
  <si>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</si>
  <si>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</si>
  <si>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</si>
  <si>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</si>
  <si>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</si>
  <si>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</si>
  <si>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</si>
  <si>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</si>
  <si>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</si>
  <si>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</si>
  <si>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</si>
  <si>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</si>
  <si>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</si>
  <si>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</si>
  <si>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</si>
  <si>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</si>
  <si>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</si>
  <si>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</si>
  <si>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</si>
  <si>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</si>
  <si>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</si>
  <si>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</si>
  <si>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</si>
  <si>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</si>
  <si>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</si>
  <si>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</si>
  <si>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</si>
  <si>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</si>
  <si>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</si>
  <si>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</si>
  <si>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</si>
  <si>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</si>
  <si>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</si>
  <si>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</si>
  <si>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</si>
  <si>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</si>
  <si>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</si>
  <si>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</si>
  <si>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</si>
  <si>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</si>
  <si>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</si>
  <si>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</si>
  <si>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</si>
  <si>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</si>
  <si>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</si>
  <si>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</si>
  <si>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</si>
  <si>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</si>
  <si>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</si>
  <si>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</si>
  <si>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</si>
  <si>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</si>
  <si>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</si>
  <si>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</si>
  <si>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</si>
  <si>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</si>
  <si>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</si>
  <si>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</si>
  <si>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</si>
  <si>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</si>
  <si>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</si>
  <si>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</si>
  <si>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</si>
  <si>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</si>
  <si>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</si>
  <si>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</si>
  <si>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</si>
  <si>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</si>
  <si>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</si>
  <si>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</si>
  <si>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</si>
  <si>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</si>
  <si>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</si>
  <si>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</si>
  <si>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</si>
  <si>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</si>
  <si>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</si>
  <si>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</si>
  <si>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</si>
  <si>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</si>
  <si>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</si>
  <si>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</si>
  <si>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</si>
  <si>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</si>
  <si>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</si>
  <si>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</si>
  <si>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</si>
  <si>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</si>
  <si>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</si>
  <si>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</si>
  <si>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</si>
  <si>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</si>
  <si>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</si>
  <si>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</si>
  <si>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</si>
  <si>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</si>
  <si>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</si>
  <si>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</si>
  <si>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</si>
  <si>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</si>
  <si>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</si>
  <si>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</si>
  <si>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</si>
  <si>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</si>
  <si>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</si>
  <si>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</si>
  <si>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</si>
  <si>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</si>
  <si>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</si>
  <si>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</si>
  <si>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</si>
  <si>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</si>
  <si>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</si>
  <si>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</si>
  <si>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</si>
  <si>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</si>
  <si>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</si>
  <si>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</si>
  <si>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</si>
  <si>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</si>
  <si>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</si>
  <si>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</si>
  <si>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</si>
  <si>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</si>
  <si>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</si>
  <si>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</si>
  <si>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</si>
  <si>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</si>
  <si>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</si>
  <si>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</si>
  <si>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</si>
  <si>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</si>
  <si>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</si>
  <si>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</si>
  <si>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</si>
  <si>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</si>
  <si>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</si>
  <si>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</si>
  <si>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</si>
  <si>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</si>
  <si>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</si>
  <si>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</si>
  <si>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</si>
  <si>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</si>
  <si>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</si>
  <si>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</si>
  <si>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</si>
  <si>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</si>
  <si>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</si>
  <si>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</si>
  <si>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</si>
  <si>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</si>
  <si>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</si>
  <si>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</si>
  <si>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</si>
  <si>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</si>
  <si>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</si>
  <si>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</si>
  <si>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</si>
  <si>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</si>
  <si>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</si>
  <si>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</si>
  <si>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</si>
  <si>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</si>
  <si>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</si>
  <si>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</si>
  <si>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</si>
  <si>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</si>
  <si>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</si>
  <si>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</si>
  <si>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</si>
  <si>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</si>
  <si>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</si>
  <si>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</si>
  <si>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</si>
  <si>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</si>
  <si>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</si>
  <si>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</si>
  <si>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</si>
  <si>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</si>
  <si>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</si>
  <si>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</si>
  <si>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</si>
  <si>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</si>
  <si>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</si>
  <si>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</si>
  <si>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</si>
  <si>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</si>
  <si>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</si>
  <si>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</si>
  <si>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</si>
  <si>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</si>
  <si>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</si>
  <si>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</si>
  <si>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</si>
  <si>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</si>
  <si>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</si>
  <si>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</si>
  <si>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</si>
  <si>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</si>
  <si>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</si>
  <si>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</si>
  <si>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</si>
  <si>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</si>
  <si>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</si>
  <si>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</si>
  <si>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</si>
  <si>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</si>
  <si>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</si>
  <si>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</si>
  <si>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</si>
  <si>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</si>
  <si>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</si>
  <si>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</si>
  <si>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</si>
  <si>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</si>
  <si>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</si>
  <si>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</si>
  <si>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</si>
  <si>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</si>
  <si>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</si>
  <si>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</si>
  <si>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</si>
  <si>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</si>
  <si>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</si>
  <si>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</si>
  <si>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</si>
  <si>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</si>
  <si>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</si>
  <si>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</si>
  <si>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</si>
  <si>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</si>
  <si>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</si>
  <si>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</si>
  <si>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</si>
  <si>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</si>
  <si>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</si>
  <si>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</si>
  <si>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</si>
  <si>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</si>
  <si>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</si>
  <si>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</si>
  <si>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</si>
  <si>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</si>
  <si>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</si>
  <si>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</si>
  <si>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</si>
  <si>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</si>
  <si>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</si>
  <si>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</si>
  <si>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</si>
  <si>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</si>
  <si>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</si>
  <si>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</si>
  <si>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</si>
  <si>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</si>
  <si>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</si>
  <si>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</si>
  <si>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</si>
  <si>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</si>
  <si>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</si>
  <si>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</si>
  <si>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</si>
  <si>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</si>
  <si>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</si>
  <si>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</si>
  <si>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</si>
  <si>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</si>
  <si>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</si>
  <si>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</si>
  <si>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</si>
  <si>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</si>
  <si>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</si>
  <si>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</si>
  <si>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</si>
  <si>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</si>
  <si>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</si>
  <si>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</si>
  <si>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</si>
  <si>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</si>
  <si>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</si>
  <si>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</si>
  <si>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</si>
  <si>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</si>
  <si>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</si>
  <si>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</si>
  <si>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</si>
  <si>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</si>
  <si>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</si>
  <si>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</si>
  <si>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</si>
  <si>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</si>
  <si>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</si>
  <si>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</si>
  <si>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</si>
  <si>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</si>
  <si>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</si>
  <si>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</si>
  <si>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</si>
  <si>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</si>
  <si>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</si>
  <si>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</si>
  <si>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</si>
  <si>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</si>
  <si>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</si>
  <si>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</si>
  <si>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</si>
  <si>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</si>
  <si>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</si>
  <si>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</si>
  <si>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</si>
  <si>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</si>
  <si>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</si>
  <si>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</si>
  <si>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</si>
  <si>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</si>
  <si>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</si>
  <si>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</si>
  <si>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</si>
  <si>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</si>
  <si>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</si>
  <si>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</si>
  <si>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</si>
  <si>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</si>
  <si>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</si>
  <si>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</si>
  <si>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</si>
  <si>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</si>
  <si>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</si>
  <si>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</si>
  <si>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</si>
  <si>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</si>
  <si>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</si>
  <si>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</si>
  <si>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</si>
  <si>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</si>
  <si>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</si>
  <si>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</si>
  <si>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</si>
  <si>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</si>
  <si>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</si>
  <si>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</si>
  <si>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</si>
  <si>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</si>
  <si>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</si>
  <si>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</si>
  <si>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</si>
  <si>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</si>
  <si>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</si>
  <si>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</si>
  <si>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</si>
  <si>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</si>
  <si>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</si>
  <si>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</si>
  <si>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</si>
  <si>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</si>
  <si>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</si>
  <si>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</si>
  <si>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</si>
  <si>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</si>
  <si>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</si>
  <si>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</si>
  <si>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</si>
  <si>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</si>
  <si>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</si>
  <si>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</si>
  <si>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</si>
  <si>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</si>
  <si>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</si>
  <si>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</si>
  <si>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</si>
  <si>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</si>
  <si>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</si>
  <si>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</si>
  <si>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</si>
  <si>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</si>
  <si>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</si>
  <si>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</si>
  <si>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</si>
  <si>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</si>
  <si>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</si>
  <si>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</si>
  <si>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</si>
  <si>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</si>
  <si>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</si>
  <si>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</si>
  <si>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</si>
  <si>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</si>
  <si>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</si>
  <si>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</si>
  <si>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</si>
  <si>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</si>
  <si>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</si>
  <si>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</si>
  <si>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</si>
  <si>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</si>
  <si>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</si>
  <si>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</si>
  <si>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</si>
  <si>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</si>
  <si>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</si>
  <si>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</si>
  <si>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</si>
  <si>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</si>
  <si>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</si>
  <si>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</si>
  <si>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</si>
  <si>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</si>
  <si>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</si>
  <si>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</si>
  <si>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</si>
  <si>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</si>
  <si>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</si>
  <si>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</si>
  <si>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</si>
  <si>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</si>
  <si>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</si>
  <si>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</si>
  <si>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</si>
  <si>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</si>
  <si>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</si>
  <si>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</si>
  <si>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</si>
  <si>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</si>
  <si>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</si>
  <si>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</si>
  <si>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</si>
  <si>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</si>
  <si>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</si>
  <si>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</si>
  <si>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</si>
  <si>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</si>
  <si>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</si>
  <si>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</si>
  <si>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</si>
  <si>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</si>
  <si>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</si>
  <si>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</si>
  <si>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</si>
  <si>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</si>
  <si>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</si>
  <si>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</si>
  <si>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</si>
  <si>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</si>
  <si>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</si>
  <si>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</si>
  <si>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</si>
  <si>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</si>
  <si>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</si>
  <si>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</si>
  <si>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</si>
  <si>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</si>
  <si>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</si>
  <si>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</si>
  <si>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</si>
  <si>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</si>
  <si>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</si>
  <si>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</si>
  <si>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</si>
  <si>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</si>
  <si>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</si>
  <si>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</si>
  <si>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</si>
  <si>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</si>
  <si>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</si>
  <si>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</si>
  <si>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</si>
  <si>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</si>
  <si>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</si>
  <si>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</si>
  <si>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</si>
  <si>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</si>
  <si>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</si>
  <si>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</si>
  <si>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</si>
  <si>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</si>
  <si>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</si>
  <si>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</si>
  <si>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</si>
  <si>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</si>
  <si>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</si>
  <si>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</si>
  <si>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</si>
  <si>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</si>
  <si>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</si>
  <si>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</si>
  <si>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</si>
  <si>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</si>
  <si>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</si>
  <si>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</si>
  <si>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</si>
  <si>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</si>
  <si>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</si>
  <si>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</si>
  <si>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</si>
  <si>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</si>
  <si>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</si>
  <si>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</si>
  <si>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</si>
  <si>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</si>
  <si>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</si>
  <si>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</si>
  <si>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</si>
  <si>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</si>
  <si>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</si>
  <si>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</si>
  <si>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</si>
  <si>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</si>
  <si>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</si>
  <si>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</si>
  <si>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</si>
  <si>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</si>
  <si>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</si>
  <si>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</si>
  <si>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</si>
  <si>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</si>
  <si>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</si>
  <si>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</si>
  <si>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</si>
  <si>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</si>
  <si>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</si>
  <si>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</si>
  <si>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</si>
  <si>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</si>
  <si>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</si>
  <si>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</si>
  <si>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</si>
  <si>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</si>
  <si>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</si>
  <si>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</si>
  <si>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</si>
  <si>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</si>
  <si>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</si>
  <si>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</si>
  <si>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</si>
  <si>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</si>
  <si>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</si>
  <si>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</si>
  <si>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</si>
  <si>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</si>
  <si>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</si>
  <si>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</si>
  <si>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</si>
  <si>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</si>
  <si>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</si>
  <si>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</si>
  <si>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</si>
  <si>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</si>
  <si>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</si>
  <si>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</si>
  <si>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</si>
  <si>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</si>
  <si>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</si>
  <si>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</si>
  <si>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</si>
  <si>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</si>
  <si>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</si>
  <si>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</si>
  <si>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</si>
  <si>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</si>
  <si>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</si>
  <si>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</si>
  <si>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</si>
  <si>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</si>
  <si>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</si>
  <si>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</si>
  <si>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</si>
  <si>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</si>
  <si>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</si>
  <si>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</si>
  <si>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</si>
  <si>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</si>
  <si>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</si>
  <si>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</si>
  <si>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</si>
  <si>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</si>
  <si>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</si>
  <si>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</si>
  <si>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</si>
  <si>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</si>
  <si>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</si>
  <si>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</si>
  <si>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</si>
  <si>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</si>
  <si>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</si>
  <si>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</si>
  <si>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</si>
  <si>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</si>
  <si>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</si>
  <si>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</si>
  <si>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</si>
  <si>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</si>
  <si>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</si>
  <si>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</si>
  <si>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</si>
  <si>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</si>
  <si>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</si>
  <si>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</si>
  <si>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</si>
  <si>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</si>
  <si>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</si>
  <si>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</si>
  <si>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</si>
  <si>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</si>
  <si>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</si>
  <si>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</si>
  <si>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</si>
  <si>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</si>
  <si>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</si>
  <si>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</si>
  <si>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</si>
  <si>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</si>
  <si>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</si>
  <si>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</si>
  <si>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</si>
  <si>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</si>
  <si>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</si>
  <si>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</si>
  <si>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</si>
  <si>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</si>
  <si>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</si>
  <si>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</si>
  <si>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</si>
  <si>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</si>
  <si>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</si>
  <si>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</si>
  <si>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</si>
  <si>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</si>
  <si>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</si>
  <si>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</si>
  <si>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</si>
  <si>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</si>
  <si>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</si>
  <si>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</si>
  <si>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</si>
  <si>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</si>
  <si>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</si>
  <si>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</si>
  <si>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</si>
  <si>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</si>
  <si>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</si>
  <si>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</si>
  <si>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</si>
  <si>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</si>
  <si>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</si>
  <si>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</si>
  <si>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</si>
  <si>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</si>
  <si>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</si>
  <si>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</si>
  <si>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</si>
  <si>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</si>
  <si>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</si>
  <si>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</si>
  <si>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</si>
  <si>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</si>
  <si>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</si>
  <si>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</si>
  <si>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</si>
  <si>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</si>
  <si>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</si>
  <si>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</si>
  <si>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</si>
  <si>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</si>
  <si>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</si>
  <si>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</si>
  <si>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</si>
  <si>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</si>
  <si>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</si>
  <si>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</si>
  <si>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</si>
  <si>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</si>
  <si>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</si>
  <si>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</si>
  <si>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</si>
  <si>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</si>
  <si>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</si>
  <si>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</si>
  <si>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</si>
  <si>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</si>
  <si>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</si>
  <si>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</si>
  <si>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</si>
  <si>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</si>
  <si>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</si>
  <si>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</si>
  <si>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</si>
  <si>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</si>
  <si>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</si>
  <si>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</si>
  <si>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</si>
  <si>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</si>
  <si>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</si>
  <si>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</si>
  <si>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</si>
  <si>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</si>
  <si>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</si>
  <si>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</si>
  <si>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</si>
  <si>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</si>
  <si>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</si>
  <si>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</si>
  <si>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</si>
  <si>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</si>
  <si>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</si>
  <si>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</si>
  <si>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</si>
  <si>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</si>
  <si>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</si>
  <si>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</si>
  <si>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</si>
  <si>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</si>
  <si>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</si>
  <si>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</si>
  <si>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</si>
  <si>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</si>
  <si>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</si>
  <si>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</si>
  <si>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</si>
  <si>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</si>
  <si>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</si>
  <si>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</si>
  <si>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</si>
  <si>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</si>
  <si>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</si>
  <si>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</si>
  <si>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</si>
  <si>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</si>
  <si>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</si>
  <si>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</si>
  <si>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</si>
  <si>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</si>
  <si>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</si>
  <si>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</si>
  <si>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</si>
  <si>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</si>
  <si>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</si>
  <si>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</si>
  <si>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</si>
  <si>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</si>
  <si>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</si>
  <si>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</si>
  <si>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</si>
  <si>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</si>
  <si>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</si>
  <si>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</si>
  <si>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</si>
  <si>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</si>
  <si>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</si>
  <si>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</si>
  <si>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</si>
  <si>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</si>
  <si>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</si>
  <si>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</si>
  <si>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</si>
  <si>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</si>
  <si>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</si>
  <si>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</si>
  <si>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</si>
  <si>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</si>
  <si>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</si>
  <si>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</si>
  <si>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</si>
  <si>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</si>
  <si>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</si>
  <si>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</si>
  <si>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</si>
  <si>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</si>
  <si>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</si>
  <si>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</si>
  <si>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</si>
  <si>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</si>
  <si>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</si>
  <si>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</si>
  <si>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</si>
  <si>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</si>
  <si>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</si>
  <si>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</si>
  <si>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</si>
  <si>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</si>
  <si>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</si>
  <si>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</si>
  <si>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</si>
  <si>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</si>
  <si>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</si>
  <si>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</si>
  <si>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</si>
  <si>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</si>
  <si>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</si>
  <si>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</si>
  <si>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</si>
  <si>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</si>
  <si>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</si>
  <si>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</si>
  <si>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</si>
  <si>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</si>
  <si>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</si>
  <si>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</si>
  <si>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</si>
  <si>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</si>
  <si>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</si>
  <si>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</si>
  <si>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</si>
  <si>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</si>
  <si>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</si>
  <si>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</si>
  <si>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</si>
  <si>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</si>
  <si>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</si>
  <si>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</si>
  <si>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</si>
  <si>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</si>
  <si>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</si>
  <si>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</si>
  <si>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</si>
  <si>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</si>
  <si>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</si>
  <si>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</si>
  <si>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</si>
  <si>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</si>
  <si>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</si>
  <si>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</si>
  <si>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</si>
  <si>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</si>
  <si>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</si>
  <si>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</si>
  <si>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</si>
  <si>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</si>
  <si>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</si>
  <si>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</si>
  <si>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</si>
  <si>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</si>
  <si>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</si>
  <si>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</si>
  <si>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</si>
  <si>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</si>
  <si>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</si>
  <si>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</si>
  <si>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</si>
  <si>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</si>
  <si>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</si>
  <si>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</si>
  <si>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</si>
  <si>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</si>
  <si>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</si>
  <si>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</si>
  <si>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</si>
  <si>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</si>
  <si>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</si>
  <si>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</si>
  <si>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</si>
  <si>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</si>
  <si>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</si>
  <si>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</si>
  <si>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</si>
  <si>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</si>
  <si>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</si>
  <si>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</si>
  <si>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</si>
  <si>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</si>
  <si>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</si>
  <si>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</si>
  <si>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</si>
  <si>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</si>
  <si>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</si>
  <si>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</si>
  <si>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</si>
  <si>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</si>
  <si>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</si>
  <si>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</si>
  <si>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</si>
  <si>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</si>
  <si>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</si>
  <si>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</si>
  <si>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</si>
  <si>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</si>
  <si>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</si>
  <si>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</si>
  <si>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</si>
  <si>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</si>
  <si>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</si>
  <si>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</si>
  <si>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</si>
  <si>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</si>
  <si>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</si>
  <si>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</si>
  <si>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</si>
  <si>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</si>
  <si>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</si>
  <si>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</si>
  <si>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</si>
  <si>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</si>
  <si>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</si>
  <si>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</si>
  <si>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</si>
  <si>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</si>
  <si>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</si>
  <si>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</si>
  <si>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</si>
  <si>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</si>
  <si>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</si>
  <si>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</si>
  <si>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</si>
  <si>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</si>
  <si>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</si>
  <si>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</si>
  <si>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</si>
  <si>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</si>
  <si>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</si>
  <si>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</si>
  <si>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</si>
  <si>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</si>
  <si>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</si>
  <si>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</si>
  <si>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</si>
  <si>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</si>
  <si>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</si>
  <si>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</si>
  <si>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</si>
  <si>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</si>
  <si>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</si>
  <si>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</si>
  <si>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</si>
  <si>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</si>
  <si>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</si>
  <si>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</si>
  <si>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</si>
  <si>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</si>
  <si>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</si>
  <si>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</si>
  <si>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</si>
  <si>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</si>
  <si>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</si>
  <si>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</si>
  <si>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</si>
  <si>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</si>
  <si>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</si>
  <si>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</si>
  <si>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</si>
  <si>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</si>
  <si>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</si>
  <si>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</si>
  <si>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</si>
  <si>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</si>
  <si>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</si>
  <si>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</si>
  <si>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</si>
  <si>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</si>
  <si>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</si>
  <si>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</si>
  <si>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</si>
  <si>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</si>
  <si>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</si>
  <si>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</si>
  <si>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</si>
  <si>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</si>
  <si>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</si>
  <si>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</si>
  <si>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</si>
  <si>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</si>
  <si>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</si>
  <si>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</si>
  <si>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</si>
  <si>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</si>
  <si>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</si>
  <si>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</si>
  <si>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</si>
  <si>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</si>
  <si>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</si>
  <si>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</si>
  <si>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</si>
  <si>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</si>
  <si>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</si>
  <si>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</si>
  <si>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</si>
  <si>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</si>
  <si>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</si>
  <si>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</si>
  <si>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</si>
  <si>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</si>
  <si>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</si>
  <si>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</si>
  <si>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</si>
  <si>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</si>
  <si>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</si>
  <si>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</si>
  <si>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</si>
  <si>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</si>
  <si>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</si>
  <si>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</si>
  <si>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</si>
  <si>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</si>
  <si>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</si>
  <si>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</si>
  <si>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</si>
  <si>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</si>
  <si>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</si>
  <si>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</si>
  <si>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</si>
  <si>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</si>
  <si>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</si>
  <si>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</si>
  <si>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</si>
  <si>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</si>
  <si>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</si>
  <si>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</si>
  <si>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</si>
  <si>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</si>
  <si>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</si>
  <si>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</si>
  <si>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</si>
  <si>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</si>
  <si>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</si>
  <si>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</si>
  <si>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</si>
  <si>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</si>
  <si>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</si>
  <si>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</si>
  <si>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</si>
  <si>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</si>
  <si>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</si>
  <si>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</si>
  <si>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</si>
  <si>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</si>
  <si>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</si>
  <si>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</si>
  <si>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</si>
  <si>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</si>
  <si>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</si>
  <si>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</si>
  <si>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</si>
  <si>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</si>
  <si>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</si>
  <si>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</si>
  <si>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</si>
  <si>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</si>
  <si>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</si>
  <si>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</si>
  <si>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</si>
  <si>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</si>
  <si>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</si>
  <si>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</si>
  <si>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</si>
  <si>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</si>
  <si>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</si>
  <si>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</si>
  <si>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</si>
  <si>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</si>
  <si>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</si>
  <si>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</si>
  <si>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</si>
  <si>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</si>
  <si>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</si>
  <si>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</si>
  <si>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</si>
  <si>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</si>
  <si>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</si>
  <si>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</si>
  <si>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</si>
  <si>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</si>
  <si>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</si>
  <si>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</si>
  <si>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</si>
  <si>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</si>
  <si>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</si>
  <si>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</si>
  <si>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</si>
  <si>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</si>
  <si>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</si>
  <si>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</si>
  <si>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</si>
  <si>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</si>
  <si>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</si>
  <si>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</si>
  <si>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</si>
  <si>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</si>
  <si>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</si>
  <si>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</si>
  <si>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</si>
  <si>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</si>
  <si>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</si>
  <si>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</si>
  <si>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</si>
  <si>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</si>
  <si>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</si>
  <si>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</si>
  <si>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</si>
  <si>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</si>
  <si>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</si>
  <si>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</si>
  <si>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</si>
  <si>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</si>
  <si>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</si>
  <si>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</si>
  <si>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</si>
  <si>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</si>
  <si>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</si>
  <si>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</si>
  <si>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</si>
  <si>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</si>
  <si>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</si>
  <si>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</si>
  <si>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</si>
  <si>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</si>
  <si>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</si>
  <si>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</si>
  <si>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</si>
  <si>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</si>
  <si>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</si>
  <si>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</si>
  <si>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</si>
  <si>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</si>
  <si>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</si>
  <si>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</si>
  <si>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</si>
  <si>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</si>
  <si>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</si>
  <si>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</si>
  <si>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</si>
  <si>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</si>
  <si>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</si>
  <si>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</si>
  <si>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</si>
  <si>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</si>
  <si>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</si>
  <si>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</si>
  <si>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</si>
  <si>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</si>
  <si>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</si>
  <si>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</si>
  <si>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</si>
  <si>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</si>
  <si>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</si>
  <si>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</si>
  <si>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</si>
  <si>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</si>
  <si>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</si>
  <si>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</si>
  <si>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</si>
  <si>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</si>
  <si>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</si>
  <si>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</si>
  <si>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</si>
  <si>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</si>
  <si>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</si>
  <si>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</si>
  <si>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</si>
  <si>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</si>
  <si>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</si>
  <si>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</si>
  <si>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</si>
  <si>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</si>
  <si>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</si>
  <si>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</si>
  <si>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</si>
  <si>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</si>
  <si>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</si>
  <si>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</si>
  <si>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</si>
  <si>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</si>
  <si>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</si>
  <si>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</si>
  <si>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</si>
  <si>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</si>
  <si>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</si>
  <si>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</si>
  <si>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</si>
  <si>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</si>
  <si>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</si>
  <si>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</si>
  <si>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</si>
  <si>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</si>
  <si>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</si>
  <si>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</si>
  <si>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</si>
  <si>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</si>
  <si>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</si>
  <si>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</si>
  <si>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</si>
  <si>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</si>
  <si>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</si>
  <si>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</si>
  <si>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</si>
  <si>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</si>
  <si>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</si>
  <si>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</si>
  <si>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</si>
  <si>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</si>
  <si>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</si>
  <si>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</si>
  <si>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</si>
  <si>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</si>
  <si>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</si>
  <si>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</si>
  <si>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</si>
  <si>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</si>
  <si>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</si>
  <si>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</si>
  <si>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</si>
  <si>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</si>
  <si>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</si>
  <si>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</si>
  <si>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</si>
  <si>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</si>
  <si>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</si>
  <si>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</si>
  <si>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</si>
  <si>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</si>
  <si>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</si>
  <si>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</si>
  <si>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</si>
  <si>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</si>
  <si>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</si>
  <si>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</si>
  <si>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</si>
  <si>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</si>
  <si>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</si>
  <si>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</si>
  <si>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</si>
  <si>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</si>
  <si>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</si>
  <si>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</si>
  <si>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</si>
  <si>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</si>
  <si>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</si>
  <si>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</si>
  <si>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</si>
  <si>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</si>
  <si>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</si>
  <si>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</si>
  <si>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</si>
  <si>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</si>
  <si>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</si>
  <si>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</si>
  <si>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</si>
  <si>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</si>
  <si>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</si>
  <si>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</si>
  <si>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</si>
  <si>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</si>
  <si>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</si>
  <si>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</si>
  <si>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</si>
  <si>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</si>
  <si>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</si>
  <si>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</si>
  <si>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</si>
  <si>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</si>
  <si>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</si>
  <si>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</si>
  <si>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</si>
  <si>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</si>
  <si>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</si>
  <si>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</si>
  <si>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</si>
  <si>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</si>
  <si>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</si>
  <si>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</si>
  <si>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</si>
  <si>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</si>
  <si>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</si>
  <si>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</si>
  <si>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</si>
  <si>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</si>
  <si>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</si>
  <si>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</si>
  <si>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</si>
  <si>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</si>
  <si>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</si>
  <si>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</si>
  <si>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</si>
  <si>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</si>
  <si>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</si>
  <si>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</si>
  <si>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</si>
  <si>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</si>
  <si>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</si>
  <si>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</si>
  <si>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</si>
  <si>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</si>
  <si>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</si>
  <si>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</si>
  <si>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</si>
  <si>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</si>
  <si>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</si>
  <si>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</si>
  <si>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</si>
  <si>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</si>
  <si>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</si>
  <si>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</si>
  <si>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</si>
  <si>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</si>
  <si>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</si>
  <si>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</si>
  <si>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</si>
  <si>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</si>
  <si>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</si>
  <si>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</si>
  <si>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</si>
  <si>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</si>
  <si>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</si>
  <si>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</si>
  <si>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</si>
  <si>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</si>
  <si>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</si>
  <si>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</si>
  <si>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</si>
  <si>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</si>
  <si>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</si>
  <si>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</si>
  <si>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</si>
  <si>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</si>
  <si>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</si>
  <si>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</si>
  <si>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</si>
  <si>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</si>
  <si>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</si>
  <si>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</si>
  <si>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</si>
  <si>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</si>
  <si>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</si>
  <si>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</si>
  <si>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</si>
  <si>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</si>
  <si>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</si>
  <si>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</si>
  <si>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</si>
  <si>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</si>
  <si>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</si>
  <si>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</si>
  <si>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</si>
  <si>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</si>
  <si>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</si>
  <si>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</si>
  <si>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</si>
  <si>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</si>
  <si>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</si>
  <si>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</si>
  <si>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</si>
  <si>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</si>
  <si>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</si>
  <si>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</si>
  <si>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</si>
  <si>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</si>
  <si>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</si>
  <si>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</si>
  <si>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</si>
  <si>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</si>
  <si>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</si>
  <si>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</si>
  <si>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</si>
  <si>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</si>
  <si>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</si>
  <si>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</si>
  <si>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</si>
  <si>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</si>
  <si>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</si>
  <si>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</si>
  <si>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</si>
  <si>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</si>
  <si>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</si>
  <si>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</si>
  <si>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</si>
  <si>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</si>
  <si>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</si>
  <si>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</si>
  <si>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</si>
  <si>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</si>
  <si>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</si>
  <si>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</si>
  <si>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</si>
  <si>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</si>
  <si>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</si>
  <si>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</si>
  <si>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</si>
  <si>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</si>
  <si>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</si>
  <si>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</si>
  <si>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</si>
  <si>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</si>
  <si>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</si>
  <si>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</si>
  <si>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</si>
  <si>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</si>
  <si>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</si>
  <si>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</si>
  <si>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</si>
  <si>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</si>
  <si>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</si>
  <si>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</si>
  <si>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</si>
  <si>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</si>
  <si>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</si>
  <si>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</si>
  <si>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</si>
  <si>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</si>
  <si>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</si>
  <si>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</si>
  <si>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</si>
  <si>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</si>
  <si>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</si>
  <si>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</si>
  <si>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</si>
  <si>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</si>
  <si>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</si>
  <si>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</si>
  <si>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</si>
  <si>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</si>
  <si>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</si>
  <si>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</si>
  <si>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</si>
  <si>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</si>
  <si>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</si>
  <si>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</si>
  <si>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</si>
  <si>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</si>
  <si>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</si>
  <si>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</si>
  <si>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</si>
  <si>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</si>
  <si>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</si>
  <si>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</si>
  <si>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</si>
  <si>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</si>
  <si>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</si>
  <si>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</si>
  <si>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</si>
  <si>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</si>
  <si>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</si>
  <si>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</si>
  <si>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</si>
  <si>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</si>
  <si>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</si>
  <si>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</si>
  <si>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</si>
  <si>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</si>
  <si>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</si>
  <si>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</si>
  <si>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</si>
  <si>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</si>
  <si>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</si>
  <si>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</si>
  <si>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</si>
  <si>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</si>
  <si>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</si>
  <si>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</si>
  <si>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</si>
  <si>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</si>
  <si>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</si>
  <si>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</si>
  <si>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</si>
  <si>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</si>
  <si>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</si>
  <si>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</si>
  <si>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</si>
  <si>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</si>
  <si>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</si>
  <si>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</si>
  <si>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</si>
  <si>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</si>
  <si>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</si>
  <si>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</si>
  <si>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</si>
  <si>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</si>
  <si>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</si>
  <si>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</si>
  <si>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</si>
  <si>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</si>
  <si>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</si>
  <si>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</si>
  <si>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</si>
  <si>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</si>
  <si>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</si>
  <si>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</si>
  <si>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</si>
  <si>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</si>
  <si>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</si>
  <si>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</si>
  <si>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</si>
  <si>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</si>
  <si>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</si>
  <si>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</si>
  <si>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</si>
  <si>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</si>
  <si>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</si>
  <si>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</si>
  <si>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</si>
  <si>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</si>
  <si>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</si>
  <si>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</si>
  <si>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</si>
  <si>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</si>
  <si>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</si>
  <si>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</si>
  <si>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</si>
  <si>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</si>
  <si>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</si>
  <si>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</si>
  <si>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</si>
  <si>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</si>
  <si>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</si>
  <si>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</si>
  <si>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</si>
  <si>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</si>
  <si>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</si>
  <si>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</si>
  <si>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</si>
  <si>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</si>
  <si>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</si>
  <si>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</si>
  <si>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</si>
  <si>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</si>
  <si>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</si>
  <si>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</si>
  <si>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</si>
  <si>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</si>
  <si>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</si>
  <si>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</si>
  <si>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</si>
  <si>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</si>
  <si>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</si>
  <si>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</si>
  <si>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</si>
  <si>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</si>
  <si>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</si>
  <si>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</si>
  <si>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</si>
  <si>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</si>
  <si>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</si>
  <si>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</si>
  <si>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</si>
  <si>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</si>
  <si>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</si>
  <si>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</si>
  <si>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</si>
  <si>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</si>
  <si>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</si>
  <si>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</si>
  <si>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</si>
  <si>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</si>
  <si>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</si>
  <si>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</si>
  <si>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</si>
  <si>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</si>
  <si>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</si>
  <si>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</si>
  <si>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</si>
  <si>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</si>
  <si>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</si>
  <si>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</si>
  <si>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</si>
  <si>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</si>
  <si>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</si>
  <si>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</si>
  <si>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</si>
  <si>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</si>
  <si>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</si>
  <si>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</si>
  <si>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</si>
  <si>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</si>
  <si>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</si>
  <si>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</si>
  <si>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</si>
  <si>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</si>
  <si>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</si>
  <si>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</si>
  <si>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</si>
  <si>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</si>
  <si>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</si>
  <si>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</si>
  <si>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</si>
  <si>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</si>
  <si>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</si>
  <si>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</si>
  <si>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</si>
  <si>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</si>
  <si>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</si>
  <si>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</si>
  <si>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</si>
  <si>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</si>
  <si>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</si>
  <si>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</si>
  <si>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</si>
  <si>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</si>
  <si>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</si>
  <si>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</si>
  <si>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</si>
  <si>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</si>
  <si>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</si>
  <si>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</si>
  <si>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</si>
  <si>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</si>
  <si>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</si>
  <si>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</si>
  <si>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</si>
  <si>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</si>
  <si>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</si>
  <si>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</si>
  <si>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</si>
  <si>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</si>
  <si>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</si>
  <si>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</si>
  <si>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</si>
  <si>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</si>
  <si>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</si>
  <si>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</si>
  <si>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</si>
  <si>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</si>
  <si>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</si>
  <si>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</si>
  <si>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</si>
  <si>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</si>
  <si>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</si>
  <si>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</si>
  <si>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</si>
  <si>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</si>
  <si>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</si>
  <si>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</si>
  <si>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</si>
  <si>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</si>
  <si>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</si>
  <si>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</si>
  <si>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</si>
  <si>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</si>
  <si>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</si>
  <si>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</si>
  <si>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</si>
  <si>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</si>
  <si>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</si>
  <si>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</si>
  <si>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</si>
  <si>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</si>
  <si>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</si>
  <si>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</si>
  <si>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</si>
  <si>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</si>
  <si>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</si>
  <si>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</si>
  <si>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</si>
  <si>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</si>
  <si>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</si>
  <si>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</si>
  <si>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</si>
  <si>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</si>
  <si>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</si>
  <si>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</si>
  <si>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</si>
  <si>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</si>
  <si>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</si>
  <si>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</si>
  <si>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</si>
  <si>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</si>
  <si>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</si>
  <si>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</si>
  <si>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</si>
  <si>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</si>
  <si>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</si>
  <si>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</si>
  <si>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</si>
  <si>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</si>
  <si>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</si>
  <si>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</si>
  <si>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</si>
  <si>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</si>
  <si>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</si>
  <si>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</si>
  <si>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</si>
  <si>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</si>
  <si>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</si>
  <si>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</si>
  <si>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</si>
  <si>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</si>
  <si>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</si>
  <si>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</si>
  <si>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</si>
  <si>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</si>
  <si>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</si>
  <si>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</si>
  <si>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</si>
  <si>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</si>
  <si>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</si>
  <si>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</si>
  <si>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</si>
  <si>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</si>
  <si>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</si>
  <si>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</si>
  <si>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</si>
  <si>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</si>
  <si>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</si>
  <si>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</si>
  <si>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</si>
  <si>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</si>
  <si>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</si>
  <si>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</si>
  <si>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</si>
  <si>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</si>
  <si>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</si>
  <si>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</si>
  <si>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</si>
  <si>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</si>
  <si>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</si>
  <si>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</si>
  <si>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</si>
  <si>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</si>
  <si>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</si>
  <si>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</si>
  <si>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</si>
  <si>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</si>
  <si>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</si>
  <si>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</si>
  <si>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</si>
  <si>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</si>
  <si>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</si>
  <si>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</si>
  <si>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</si>
  <si>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</si>
  <si>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</si>
  <si>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</si>
  <si>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</si>
  <si>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</si>
  <si>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</si>
  <si>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</si>
  <si>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</si>
  <si>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</si>
  <si>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</si>
  <si>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</si>
  <si>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</si>
  <si>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</si>
  <si>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</si>
  <si>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</si>
  <si>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</si>
  <si>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</si>
  <si>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</si>
  <si>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</si>
  <si>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</si>
  <si>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</si>
  <si>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</si>
  <si>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</si>
  <si>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</si>
  <si>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</si>
  <si>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</si>
  <si>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</si>
  <si>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</si>
  <si>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</si>
  <si>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</si>
  <si>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</si>
  <si>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</si>
  <si>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</si>
  <si>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</si>
  <si>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</si>
  <si>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</si>
  <si>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</si>
  <si>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</si>
  <si>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</si>
  <si>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</si>
  <si>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</si>
  <si>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</si>
  <si>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</si>
  <si>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</si>
  <si>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</si>
  <si>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</si>
  <si>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</si>
  <si>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</si>
  <si>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</si>
  <si>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</si>
  <si>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</si>
  <si>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</si>
  <si>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</si>
  <si>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</si>
  <si>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</si>
  <si>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</si>
  <si>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</si>
  <si>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</si>
  <si>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</si>
  <si>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</si>
  <si>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</si>
  <si>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</si>
  <si>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</si>
  <si>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</si>
  <si>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</si>
  <si>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</si>
  <si>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</si>
  <si>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</si>
  <si>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</si>
  <si>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</si>
  <si>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</si>
  <si>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</si>
  <si>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</si>
  <si>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</si>
  <si>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</si>
  <si>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</si>
  <si>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</si>
  <si>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</si>
  <si>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</si>
  <si>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</si>
  <si>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</si>
  <si>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</si>
  <si>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</si>
  <si>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</si>
  <si>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</si>
  <si>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</si>
  <si>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</si>
  <si>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</si>
  <si>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</si>
  <si>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</si>
  <si>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</si>
  <si>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</si>
  <si>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</si>
  <si>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</si>
  <si>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</si>
  <si>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</si>
  <si>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</si>
  <si>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</si>
  <si>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</si>
  <si>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</si>
  <si>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</si>
  <si>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</si>
  <si>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</si>
  <si>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</si>
  <si>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</si>
  <si>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</si>
  <si>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</si>
  <si>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</si>
  <si>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</si>
  <si>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</si>
  <si>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</si>
  <si>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</si>
  <si>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</si>
  <si>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</si>
  <si>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</si>
  <si>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</si>
  <si>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</si>
  <si>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</si>
  <si>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</si>
  <si>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</si>
  <si>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</si>
  <si>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</si>
  <si>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</si>
  <si>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</si>
  <si>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</si>
  <si>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</si>
  <si>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</si>
  <si>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</si>
  <si>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</si>
  <si>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</si>
  <si>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</si>
  <si>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</si>
  <si>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</si>
  <si>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</si>
  <si>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</si>
  <si>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</si>
  <si>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</si>
  <si>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</si>
  <si>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</si>
  <si>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</si>
  <si>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</si>
  <si>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</si>
  <si>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</si>
  <si>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</si>
  <si>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</si>
  <si>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</si>
  <si>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</si>
  <si>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</si>
  <si>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</si>
  <si>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</si>
  <si>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</si>
  <si>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</si>
  <si>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</si>
  <si>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</si>
  <si>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</si>
  <si>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</si>
  <si>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</si>
  <si>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</si>
  <si>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</si>
  <si>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</si>
  <si>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</si>
  <si>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</si>
  <si>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</si>
  <si>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</si>
  <si>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</si>
  <si>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</si>
  <si>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</si>
  <si>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</si>
  <si>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</si>
  <si>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</si>
  <si>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</si>
  <si>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</si>
  <si>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</si>
  <si>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</si>
  <si>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</si>
  <si>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</si>
  <si>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</si>
  <si>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</si>
  <si>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</si>
  <si>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</si>
  <si>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</si>
  <si>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</si>
  <si>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</si>
  <si>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</si>
  <si>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</si>
  <si>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</si>
  <si>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</si>
  <si>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</si>
  <si>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</si>
  <si>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</si>
  <si>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</si>
  <si>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</si>
  <si>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</si>
  <si>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</si>
  <si>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</si>
  <si>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</si>
  <si>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</si>
  <si>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</si>
  <si>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</si>
  <si>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</si>
  <si>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</si>
  <si>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</si>
  <si>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</si>
  <si>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</si>
  <si>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</si>
  <si>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</si>
  <si>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</si>
  <si>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</si>
  <si>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</si>
  <si>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</si>
  <si>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</si>
  <si>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</si>
  <si>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</si>
  <si>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</si>
  <si>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</si>
  <si>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</si>
  <si>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</si>
  <si>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</si>
  <si>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</si>
  <si>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</si>
  <si>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</si>
  <si>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</si>
  <si>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</si>
  <si>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</si>
  <si>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</si>
  <si>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</si>
  <si>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</si>
  <si>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</si>
  <si>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</si>
  <si>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</si>
  <si>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</si>
  <si>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</si>
  <si>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</si>
  <si>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</si>
  <si>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</si>
  <si>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</si>
  <si>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</si>
  <si>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</si>
  <si>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</si>
  <si>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</si>
  <si>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</si>
  <si>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</si>
  <si>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</si>
  <si>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</si>
  <si>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</si>
  <si>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</si>
  <si>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</si>
  <si>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</si>
  <si>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</si>
  <si>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</si>
  <si>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</si>
  <si>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</si>
  <si>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</si>
  <si>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</si>
  <si>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</si>
  <si>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</si>
  <si>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</si>
  <si>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</si>
  <si>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</si>
  <si>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</si>
  <si>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</si>
  <si>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</si>
  <si>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</si>
  <si>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</si>
  <si>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</si>
  <si>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</si>
  <si>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</si>
  <si>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</si>
  <si>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</si>
  <si>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</si>
  <si>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</si>
  <si>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</si>
  <si>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</si>
  <si>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</si>
  <si>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</si>
  <si>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</si>
  <si>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</si>
  <si>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</si>
  <si>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</si>
  <si>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</si>
  <si>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</si>
  <si>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</si>
  <si>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</si>
  <si>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</si>
  <si>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</si>
  <si>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</si>
  <si>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</si>
  <si>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</si>
  <si>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</si>
  <si>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</si>
  <si>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</si>
  <si>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</si>
  <si>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</si>
  <si>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</si>
  <si>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</si>
  <si>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</si>
  <si>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</si>
  <si>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</si>
  <si>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</si>
  <si>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</si>
  <si>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</si>
  <si>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</si>
  <si>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</si>
  <si>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</si>
  <si>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</si>
  <si>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</si>
  <si>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</si>
  <si>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</si>
  <si>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</si>
  <si>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</si>
  <si>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</si>
  <si>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</si>
  <si>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</si>
  <si>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</si>
  <si>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</si>
  <si>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</si>
  <si>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</si>
  <si>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</si>
  <si>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</si>
  <si>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</si>
  <si>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</si>
  <si>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</si>
  <si>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</si>
  <si>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</si>
  <si>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</si>
  <si>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</si>
  <si>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</si>
  <si>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</si>
  <si>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</si>
  <si>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</si>
  <si>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</si>
  <si>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</si>
  <si>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</si>
  <si>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</si>
  <si>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</si>
  <si>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</si>
  <si>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</si>
  <si>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</si>
  <si>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</si>
  <si>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</si>
  <si>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</si>
  <si>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</si>
  <si>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</si>
  <si>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</si>
  <si>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</si>
  <si>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</si>
  <si>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</si>
  <si>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</si>
  <si>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</si>
  <si>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</si>
  <si>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</si>
  <si>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</si>
  <si>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</si>
  <si>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</si>
  <si>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</si>
  <si>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</si>
  <si>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</si>
  <si>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</si>
  <si>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</si>
  <si>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</si>
  <si>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</si>
  <si>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</si>
  <si>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</si>
  <si>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</si>
  <si>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</si>
  <si>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</si>
  <si>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</si>
  <si>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</si>
  <si>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</si>
  <si>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</si>
  <si>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</si>
  <si>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</si>
  <si>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</si>
  <si>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</si>
  <si>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</si>
  <si>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</si>
  <si>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</si>
  <si>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</si>
  <si>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</si>
  <si>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</si>
  <si>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</si>
  <si>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</si>
  <si>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</si>
  <si>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</si>
  <si>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</si>
  <si>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</si>
  <si>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</si>
  <si>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</si>
  <si>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</si>
  <si>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</si>
  <si>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</si>
  <si>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</si>
  <si>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</si>
  <si>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</si>
  <si>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</si>
  <si>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</si>
  <si>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</si>
  <si>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</si>
  <si>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</si>
  <si>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</si>
  <si>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</si>
  <si>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</si>
  <si>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</si>
  <si>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</si>
  <si>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</si>
  <si>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</si>
  <si>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</si>
  <si>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</si>
  <si>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</si>
  <si>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</si>
  <si>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</si>
  <si>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</si>
  <si>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</si>
  <si>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</si>
  <si>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</si>
  <si>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</si>
  <si>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</si>
  <si>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</si>
  <si>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</si>
  <si>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</si>
  <si>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</si>
  <si>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</si>
  <si>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</si>
  <si>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</si>
  <si>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</si>
  <si>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</si>
  <si>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</si>
  <si>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</si>
  <si>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</si>
  <si>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</si>
  <si>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</si>
  <si>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</si>
  <si>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</si>
  <si>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</si>
  <si>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</si>
  <si>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</si>
  <si>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</si>
  <si>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</si>
  <si>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</si>
  <si>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</si>
  <si>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</si>
  <si>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</si>
  <si>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</si>
  <si>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</si>
  <si>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</si>
  <si>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</si>
  <si>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</si>
  <si>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</si>
  <si>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</si>
  <si>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</si>
  <si>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</si>
  <si>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</si>
  <si>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</si>
  <si>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</si>
  <si>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</si>
  <si>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</si>
  <si>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</si>
  <si>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</si>
  <si>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</si>
  <si>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</si>
  <si>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</si>
  <si>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</si>
  <si>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</si>
  <si>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</si>
  <si>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</si>
  <si>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</si>
  <si>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</si>
  <si>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</si>
  <si>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</si>
  <si>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</si>
  <si>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</si>
  <si>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</si>
  <si>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</si>
  <si>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</si>
  <si>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</si>
  <si>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</si>
  <si>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</si>
  <si>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</si>
  <si>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</si>
  <si>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</si>
  <si>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</si>
  <si>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</si>
  <si>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</si>
  <si>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</si>
  <si>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</si>
  <si>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</si>
  <si>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</si>
  <si>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</si>
  <si>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</si>
  <si>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</si>
  <si>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</si>
  <si>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</si>
  <si>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</si>
  <si>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</si>
  <si>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</si>
  <si>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</si>
  <si>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</si>
  <si>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</si>
  <si>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</si>
  <si>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</si>
  <si>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</si>
  <si>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</si>
  <si>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</si>
  <si>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</si>
  <si>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</si>
  <si>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</si>
  <si>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</si>
  <si>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</si>
  <si>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</si>
  <si>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</si>
  <si>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</si>
  <si>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</si>
  <si>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</si>
  <si>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</si>
  <si>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</si>
  <si>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</si>
  <si>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</si>
  <si>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</si>
  <si>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</si>
  <si>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</si>
  <si>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</si>
  <si>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</si>
  <si>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</si>
  <si>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</si>
  <si>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</si>
  <si>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</si>
  <si>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</si>
  <si>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</si>
  <si>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</si>
  <si>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</si>
  <si>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</si>
  <si>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</si>
  <si>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</si>
  <si>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</si>
  <si>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</si>
  <si>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</si>
  <si>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</si>
  <si>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</si>
  <si>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</si>
  <si>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</si>
  <si>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</si>
  <si>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</si>
  <si>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</si>
  <si>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</si>
  <si>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</si>
  <si>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</si>
  <si>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</si>
  <si>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</si>
  <si>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</si>
  <si>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</si>
  <si>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</si>
  <si>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</si>
  <si>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</si>
  <si>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</si>
  <si>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</si>
  <si>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</si>
  <si>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</si>
  <si>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</si>
  <si>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</si>
  <si>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</si>
  <si>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</si>
  <si>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</si>
  <si>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</si>
  <si>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</si>
  <si>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</si>
  <si>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</si>
  <si>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</si>
  <si>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</si>
  <si>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</si>
  <si>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</si>
  <si>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</si>
  <si>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</si>
  <si>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</si>
  <si>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</si>
  <si>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</si>
  <si>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</si>
  <si>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</si>
  <si>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</si>
  <si>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</si>
  <si>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</si>
  <si>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</si>
  <si>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</si>
  <si>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</si>
  <si>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</si>
  <si>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</si>
  <si>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</si>
  <si>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</si>
  <si>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</si>
  <si>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</si>
  <si>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</si>
  <si>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</si>
  <si>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</si>
  <si>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</si>
  <si>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</si>
  <si>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</si>
  <si>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</si>
  <si>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</si>
  <si>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</si>
  <si>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</si>
  <si>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</si>
  <si>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</si>
  <si>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</si>
  <si>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</si>
  <si>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</si>
  <si>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</si>
  <si>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</si>
  <si>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</si>
  <si>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</si>
  <si>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</si>
  <si>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</si>
  <si>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</si>
  <si>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</si>
  <si>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</si>
  <si>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</si>
  <si>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</si>
  <si>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</si>
  <si>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</si>
  <si>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</si>
  <si>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</si>
  <si>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</si>
  <si>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</si>
  <si>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</si>
  <si>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</si>
  <si>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</si>
  <si>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</si>
  <si>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</si>
  <si>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</si>
  <si>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</si>
  <si>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</si>
  <si>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</si>
  <si>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</si>
  <si>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</si>
  <si>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</si>
  <si>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</si>
  <si>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</si>
  <si>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</si>
  <si>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</si>
  <si>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</si>
  <si>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</si>
  <si>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</si>
  <si>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</si>
  <si>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</si>
  <si>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</si>
  <si>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</si>
  <si>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</si>
  <si>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</si>
  <si>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</si>
  <si>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</si>
  <si>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</si>
  <si>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</si>
  <si>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</si>
  <si>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</si>
  <si>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</si>
  <si>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</si>
  <si>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</si>
  <si>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</si>
  <si>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</si>
  <si>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</si>
  <si>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</si>
  <si>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</si>
  <si>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</si>
  <si>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</si>
  <si>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</si>
  <si>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</si>
  <si>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</si>
  <si>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</si>
  <si>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</si>
  <si>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</si>
  <si>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</si>
  <si>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</si>
  <si>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</si>
  <si>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</si>
  <si>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</si>
  <si>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</si>
  <si>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</si>
  <si>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</si>
  <si>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</si>
  <si>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</si>
  <si>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</si>
  <si>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</si>
  <si>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</si>
  <si>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</si>
  <si>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</si>
  <si>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</si>
  <si>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</si>
  <si>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</si>
  <si>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</si>
  <si>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</si>
  <si>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</si>
  <si>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</si>
  <si>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</si>
  <si>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</si>
  <si>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</si>
  <si>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</si>
  <si>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</si>
  <si>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</si>
  <si>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</si>
  <si>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</si>
  <si>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</si>
  <si>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</si>
  <si>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</si>
  <si>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</si>
  <si>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</si>
  <si>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</si>
  <si>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</si>
  <si>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</si>
  <si>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</si>
  <si>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</si>
  <si>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</si>
  <si>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</si>
  <si>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</si>
  <si>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</si>
  <si>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</si>
  <si>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</si>
  <si>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</si>
  <si>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</si>
  <si>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</si>
  <si>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</si>
  <si>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</si>
  <si>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</si>
  <si>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</si>
  <si>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</si>
  <si>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</si>
  <si>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</si>
  <si>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</si>
  <si>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</si>
  <si>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</si>
  <si>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</si>
  <si>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</si>
  <si>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</si>
  <si>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</si>
  <si>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</si>
  <si>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</si>
  <si>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</si>
  <si>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</si>
  <si>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</si>
  <si>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</si>
  <si>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</si>
  <si>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</si>
  <si>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</si>
  <si>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</si>
  <si>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</si>
  <si>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</si>
  <si>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</si>
  <si>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</si>
  <si>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</si>
  <si>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</si>
  <si>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</si>
  <si>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</si>
  <si>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</si>
  <si>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</si>
  <si>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</si>
  <si>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</si>
  <si>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</si>
  <si>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</si>
  <si>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</si>
  <si>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</si>
  <si>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</si>
  <si>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</si>
  <si>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</si>
  <si>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</si>
  <si>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</si>
  <si>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</si>
  <si>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</si>
  <si>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</si>
  <si>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</si>
  <si>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</si>
  <si>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</si>
  <si>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</si>
  <si>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</si>
  <si>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</si>
  <si>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</si>
  <si>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</si>
  <si>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</si>
  <si>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</si>
  <si>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</si>
  <si>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</si>
  <si>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</si>
  <si>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</si>
  <si>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</si>
  <si>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</si>
  <si>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</si>
  <si>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</si>
  <si>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</si>
  <si>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</si>
  <si>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</si>
  <si>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</si>
  <si>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</si>
  <si>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</si>
  <si>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</si>
  <si>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</si>
  <si>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</si>
  <si>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</si>
  <si>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</si>
  <si>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</si>
  <si>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</si>
  <si>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</si>
  <si>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</si>
  <si>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</si>
  <si>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</si>
  <si>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</si>
  <si>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</si>
  <si>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</si>
  <si>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</si>
  <si>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</si>
  <si>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</si>
  <si>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</si>
  <si>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</si>
  <si>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</si>
  <si>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</si>
  <si>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</si>
  <si>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</si>
  <si>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</si>
  <si>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</si>
  <si>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</si>
  <si>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</si>
  <si>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</si>
  <si>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</si>
  <si>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</si>
  <si>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</si>
  <si>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</si>
  <si>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</si>
  <si>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</si>
  <si>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</si>
  <si>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</si>
  <si>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</si>
  <si>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</si>
  <si>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</si>
  <si>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</si>
  <si>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</si>
  <si>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</si>
  <si>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</si>
  <si>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</si>
  <si>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</si>
  <si>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</si>
  <si>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</si>
  <si>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</si>
  <si>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</si>
  <si>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</si>
  <si>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</si>
  <si>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</si>
  <si>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</si>
  <si>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</si>
  <si>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</si>
  <si>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</si>
  <si>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</si>
  <si>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</si>
  <si>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</si>
  <si>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</si>
  <si>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</si>
  <si>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</si>
  <si>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</si>
  <si>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</si>
  <si>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</si>
  <si>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</si>
  <si>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</si>
  <si>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</si>
  <si>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</si>
  <si>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</si>
  <si>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</si>
  <si>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</si>
  <si>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</si>
  <si>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</si>
  <si>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</si>
  <si>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</si>
  <si>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</si>
  <si>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</si>
  <si>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</si>
  <si>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</si>
  <si>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</si>
  <si>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</si>
  <si>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</si>
  <si>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</si>
  <si>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</si>
  <si>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</si>
  <si>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</si>
  <si>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</si>
  <si>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</si>
  <si>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</si>
  <si>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</si>
  <si>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</si>
  <si>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</si>
  <si>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</si>
  <si>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</si>
  <si>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</si>
  <si>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</si>
  <si>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</si>
  <si>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</si>
  <si>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</si>
  <si>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</si>
  <si>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</si>
  <si>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</si>
  <si>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</si>
  <si>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</si>
  <si>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</si>
  <si>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</si>
  <si>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</si>
  <si>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</si>
  <si>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</si>
  <si>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</si>
  <si>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</si>
  <si>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</si>
  <si>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</si>
  <si>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</si>
  <si>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</si>
  <si>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</si>
  <si>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</si>
  <si>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</si>
  <si>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</si>
  <si>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</si>
  <si>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</si>
  <si>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</si>
  <si>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</si>
  <si>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</si>
  <si>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</si>
  <si>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</si>
  <si>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</si>
  <si>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</si>
  <si>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</si>
  <si>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</si>
  <si>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</si>
  <si>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</si>
  <si>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</si>
  <si>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</si>
  <si>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</si>
  <si>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</si>
  <si>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</si>
  <si>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</si>
  <si>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</si>
  <si>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</si>
  <si>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</si>
  <si>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</si>
  <si>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</si>
  <si>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</si>
  <si>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</si>
  <si>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</si>
  <si>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</si>
  <si>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</si>
  <si>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</si>
  <si>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</si>
  <si>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</si>
  <si>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</si>
  <si>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</si>
  <si>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</si>
  <si>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</si>
  <si>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</si>
  <si>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</si>
  <si>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</si>
  <si>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</si>
  <si>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</si>
  <si>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</si>
  <si>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</si>
  <si>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</si>
  <si>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</si>
  <si>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</si>
  <si>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</si>
  <si>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</si>
  <si>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</si>
  <si>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</si>
  <si>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</si>
  <si>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</si>
  <si>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</si>
  <si>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</si>
  <si>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</si>
  <si>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</si>
  <si>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</si>
  <si>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</si>
  <si>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</si>
  <si>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</si>
  <si>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</si>
  <si>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</si>
  <si>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</si>
  <si>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</si>
  <si>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</si>
  <si>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</si>
  <si>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</si>
  <si>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</si>
  <si>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</si>
  <si>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</si>
  <si>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</si>
  <si>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</si>
  <si>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</si>
  <si>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</si>
  <si>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</si>
  <si>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</si>
  <si>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</si>
  <si>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</si>
  <si>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</si>
  <si>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</si>
  <si>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</si>
  <si>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</si>
  <si>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</si>
  <si>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</si>
  <si>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</si>
  <si>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</si>
  <si>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</si>
  <si>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</si>
  <si>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</si>
  <si>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</si>
  <si>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</si>
  <si>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</si>
  <si>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</si>
  <si>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</si>
  <si>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</si>
  <si>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</si>
  <si>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</si>
  <si>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</si>
  <si>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</si>
  <si>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</si>
  <si>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</si>
  <si>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</si>
  <si>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</si>
  <si>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</si>
  <si>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</si>
  <si>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</si>
  <si>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</si>
  <si>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</si>
  <si>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</si>
  <si>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</si>
  <si>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</si>
  <si>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</si>
  <si>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</si>
  <si>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</si>
  <si>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</si>
  <si>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</si>
  <si>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</si>
  <si>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</si>
  <si>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</si>
  <si>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</si>
  <si>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</si>
  <si>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</si>
  <si>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</si>
  <si>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</si>
  <si>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</si>
  <si>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</si>
  <si>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</si>
  <si>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</si>
  <si>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</si>
  <si>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</si>
  <si>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</si>
  <si>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</si>
  <si>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</si>
  <si>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</si>
  <si>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</si>
  <si>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</si>
  <si>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</si>
  <si>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</si>
  <si>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</si>
  <si>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</si>
  <si>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</si>
  <si>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</si>
  <si>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</si>
  <si>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</si>
  <si>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</si>
  <si>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</si>
  <si>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</si>
  <si>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</si>
  <si>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</si>
  <si>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</si>
  <si>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</si>
  <si>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</si>
  <si>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</si>
  <si>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</si>
  <si>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</si>
  <si>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</si>
  <si>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</si>
  <si>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</si>
  <si>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</si>
  <si>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</si>
  <si>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</si>
  <si>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</si>
  <si>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</si>
  <si>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</si>
  <si>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</si>
  <si>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</si>
  <si>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</si>
  <si>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</si>
  <si>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</si>
  <si>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</si>
  <si>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</si>
  <si>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</si>
  <si>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</si>
  <si>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</si>
  <si>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</si>
  <si>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</si>
  <si>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</si>
  <si>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</si>
  <si>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</si>
  <si>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</si>
  <si>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</si>
  <si>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</si>
  <si>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</si>
  <si>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</si>
  <si>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</si>
  <si>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</si>
  <si>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</si>
  <si>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</si>
  <si>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</si>
  <si>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</si>
  <si>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</si>
  <si>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</si>
  <si>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</si>
  <si>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</si>
  <si>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</si>
  <si>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</si>
  <si>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</si>
  <si>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</si>
  <si>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</si>
  <si>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</si>
  <si>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</si>
  <si>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</si>
  <si>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</si>
  <si>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</si>
  <si>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</si>
  <si>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</si>
  <si>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</si>
  <si>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</si>
  <si>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</si>
  <si>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</si>
  <si>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</si>
  <si>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</si>
  <si>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</si>
  <si>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</si>
  <si>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</si>
  <si>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</si>
  <si>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</si>
  <si>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</si>
  <si>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</si>
  <si>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</si>
  <si>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</si>
  <si>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</si>
  <si>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</si>
  <si>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</si>
  <si>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</si>
  <si>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</si>
  <si>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</si>
  <si>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</si>
  <si>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</si>
  <si>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</si>
  <si>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</si>
  <si>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</si>
  <si>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</si>
  <si>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</si>
  <si>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</si>
  <si>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</si>
  <si>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</si>
  <si>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</si>
  <si>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</si>
  <si>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</si>
  <si>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</si>
  <si>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</si>
  <si>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</si>
  <si>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</si>
  <si>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</si>
  <si>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</si>
  <si>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</si>
  <si>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</si>
  <si>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</si>
  <si>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</si>
  <si>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</si>
  <si>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</si>
  <si>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</si>
  <si>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</si>
  <si>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</si>
  <si>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</si>
  <si>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</si>
  <si>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</si>
  <si>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</si>
  <si>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</si>
  <si>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</si>
  <si>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</si>
  <si>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</si>
  <si>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</si>
  <si>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</si>
  <si>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</si>
  <si>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</si>
  <si>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</si>
  <si>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</si>
  <si>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</si>
  <si>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</si>
  <si>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</si>
  <si>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</si>
  <si>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</si>
  <si>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</si>
  <si>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</si>
  <si>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</si>
  <si>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</si>
  <si>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</si>
  <si>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</si>
  <si>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</si>
  <si>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</si>
  <si>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</si>
  <si>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</si>
  <si>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</si>
  <si>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</si>
  <si>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</si>
  <si>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</si>
  <si>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</si>
  <si>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</si>
  <si>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</si>
  <si>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</si>
  <si>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</si>
  <si>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</si>
  <si>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</si>
  <si>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</si>
  <si>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</si>
  <si>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</si>
  <si>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</si>
  <si>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</si>
  <si>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</si>
  <si>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</si>
  <si>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</si>
  <si>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</si>
  <si>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</si>
  <si>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</si>
  <si>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</si>
  <si>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</si>
  <si>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</si>
  <si>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</si>
  <si>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</si>
  <si>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</si>
  <si>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</si>
  <si>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</si>
  <si>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</si>
  <si>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</si>
  <si>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</si>
  <si>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</si>
  <si>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</si>
  <si>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</si>
  <si>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</si>
  <si>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</si>
  <si>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</si>
  <si>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</si>
  <si>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</si>
  <si>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</si>
  <si>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</si>
  <si>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</si>
  <si>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</si>
  <si>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</si>
  <si>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</si>
  <si>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</si>
  <si>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</si>
  <si>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</si>
  <si>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</si>
  <si>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</si>
  <si>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</si>
  <si>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</si>
  <si>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</si>
  <si>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</si>
  <si>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</si>
  <si>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</si>
  <si>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</si>
  <si>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</si>
  <si>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</si>
  <si>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</si>
  <si>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</si>
  <si>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</si>
  <si>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</si>
  <si>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</si>
  <si>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</si>
  <si>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</si>
  <si>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</si>
  <si>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</si>
  <si>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</si>
  <si>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</si>
  <si>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</si>
  <si>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</si>
  <si>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</si>
  <si>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</si>
  <si>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</si>
  <si>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</si>
  <si>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</si>
  <si>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</si>
  <si>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</si>
  <si>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</si>
  <si>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</si>
  <si>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</si>
  <si>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</si>
  <si>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</si>
  <si>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</si>
  <si>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</si>
  <si>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</si>
  <si>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</si>
  <si>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</si>
  <si>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</si>
  <si>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</si>
  <si>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</si>
  <si>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</si>
  <si>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</si>
  <si>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</si>
  <si>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</si>
  <si>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</si>
  <si>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</si>
  <si>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</si>
  <si>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</si>
  <si>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</si>
  <si>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</si>
  <si>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</si>
  <si>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</si>
  <si>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</si>
  <si>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</si>
  <si>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</si>
  <si>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</si>
  <si>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</si>
  <si>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</si>
  <si>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</si>
  <si>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</si>
  <si>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</si>
  <si>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</si>
  <si>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</si>
  <si>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</si>
  <si>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</si>
  <si>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</si>
  <si>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</si>
  <si>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</si>
  <si>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</si>
  <si>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</si>
  <si>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</si>
  <si>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</si>
  <si>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</si>
  <si>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</si>
  <si>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</si>
  <si>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</si>
  <si>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</si>
  <si>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</si>
  <si>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</si>
  <si>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</si>
  <si>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</si>
  <si>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</si>
  <si>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</si>
  <si>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</si>
  <si>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</si>
  <si>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</si>
  <si>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</si>
  <si>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</si>
  <si>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</si>
  <si>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</si>
  <si>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</si>
  <si>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</si>
  <si>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</si>
  <si>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</si>
  <si>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</si>
  <si>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</si>
  <si>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</si>
  <si>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</si>
  <si>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</si>
  <si>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</si>
  <si>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</si>
  <si>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</si>
  <si>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</si>
  <si>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</si>
  <si>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</si>
  <si>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</si>
  <si>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</si>
  <si>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</si>
  <si>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</si>
  <si>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</si>
  <si>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</si>
  <si>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</si>
  <si>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</si>
  <si>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</si>
  <si>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</si>
  <si>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</si>
  <si>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</si>
  <si>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</si>
  <si>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</si>
  <si>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</si>
  <si>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</si>
  <si>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</si>
  <si>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</si>
  <si>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</si>
  <si>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</si>
  <si>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</si>
  <si>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</si>
  <si>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</si>
  <si>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</si>
  <si>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</si>
  <si>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</si>
  <si>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</si>
  <si>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</si>
  <si>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</si>
  <si>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</si>
  <si>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</si>
  <si>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</si>
  <si>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</si>
  <si>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</si>
  <si>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</si>
  <si>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</si>
  <si>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</si>
  <si>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</si>
  <si>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</si>
  <si>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</si>
  <si>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</si>
  <si>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</si>
  <si>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</si>
  <si>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</si>
  <si>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</si>
  <si>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</si>
  <si>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</si>
  <si>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</si>
  <si>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</si>
  <si>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</si>
  <si>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</si>
  <si>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</si>
  <si>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</si>
  <si>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</si>
  <si>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</si>
  <si>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</si>
  <si>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</si>
  <si>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</si>
  <si>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</si>
  <si>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</si>
  <si>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</si>
  <si>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</si>
  <si>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</si>
  <si>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</si>
  <si>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</si>
  <si>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</si>
  <si>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</si>
  <si>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</si>
  <si>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</si>
  <si>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</si>
  <si>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</si>
  <si>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</si>
  <si>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</si>
  <si>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</si>
  <si>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</si>
  <si>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</si>
  <si>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</si>
  <si>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</si>
  <si>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</si>
  <si>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</si>
  <si>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</si>
  <si>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</si>
  <si>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</si>
  <si>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</si>
  <si>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</si>
  <si>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</si>
  <si>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</si>
  <si>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</si>
  <si>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</si>
  <si>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</si>
  <si>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</si>
  <si>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</si>
  <si>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</si>
  <si>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</si>
  <si>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</si>
  <si>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</si>
  <si>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</si>
  <si>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</si>
  <si>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</si>
  <si>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</si>
  <si>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</si>
  <si>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</si>
  <si>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</si>
  <si>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</si>
  <si>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</si>
  <si>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</si>
  <si>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</si>
  <si>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</si>
  <si>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</si>
  <si>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</si>
  <si>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</si>
  <si>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</si>
  <si>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</si>
  <si>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</si>
  <si>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</si>
  <si>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</si>
  <si>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</si>
  <si>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</si>
  <si>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</si>
  <si>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</si>
  <si>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</si>
  <si>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</si>
  <si>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</si>
  <si>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</si>
  <si>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</si>
  <si>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</si>
  <si>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</si>
  <si>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</si>
  <si>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</si>
  <si>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</si>
  <si>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</si>
  <si>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</si>
  <si>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</si>
  <si>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</si>
  <si>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</si>
  <si>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</si>
  <si>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</si>
  <si>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</si>
  <si>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</si>
  <si>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</si>
  <si>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</si>
  <si>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</si>
  <si>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</si>
  <si>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</si>
  <si>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</si>
  <si>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</si>
  <si>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</si>
  <si>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</si>
  <si>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</si>
  <si>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</si>
  <si>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</si>
  <si>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</si>
  <si>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</si>
  <si>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</si>
  <si>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</si>
  <si>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</si>
  <si>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</si>
  <si>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</si>
  <si>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</si>
  <si>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</si>
  <si>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</si>
  <si>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</si>
  <si>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</si>
  <si>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</si>
  <si>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</si>
  <si>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</si>
  <si>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</si>
  <si>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</si>
  <si>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</si>
  <si>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</si>
  <si>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</si>
  <si>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</si>
  <si>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</si>
  <si>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</si>
  <si>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</si>
  <si>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</si>
  <si>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</si>
  <si>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</si>
  <si>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</si>
  <si>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</si>
  <si>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</si>
  <si>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</si>
  <si>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</si>
  <si>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</si>
  <si>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</si>
  <si>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</si>
  <si>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</si>
  <si>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</si>
  <si>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</si>
  <si>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</si>
  <si>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</si>
  <si>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</si>
  <si>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</si>
  <si>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</si>
  <si>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</si>
  <si>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</si>
  <si>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</si>
  <si>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</si>
  <si>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</si>
  <si>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</si>
  <si>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</si>
  <si>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</si>
  <si>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</si>
  <si>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</si>
  <si>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</si>
  <si>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</si>
  <si>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</si>
  <si>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</si>
  <si>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</si>
  <si>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</si>
  <si>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</si>
  <si>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</si>
  <si>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</si>
  <si>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</si>
  <si>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</si>
  <si>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</si>
  <si>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</si>
  <si>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</si>
  <si>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</si>
  <si>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</si>
  <si>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</si>
  <si>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</si>
  <si>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</si>
  <si>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</si>
  <si>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</si>
  <si>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</si>
  <si>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</si>
  <si>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</si>
  <si>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</si>
  <si>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</si>
  <si>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</si>
  <si>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</si>
  <si>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</si>
  <si>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</si>
  <si>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</si>
  <si>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</si>
  <si>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</si>
  <si>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</si>
  <si>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</si>
  <si>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</si>
  <si>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</si>
  <si>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</si>
  <si>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</si>
  <si>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</si>
  <si>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</si>
  <si>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</si>
  <si>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</si>
  <si>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</si>
  <si>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</si>
  <si>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</si>
  <si>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</si>
  <si>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</si>
  <si>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</si>
  <si>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</si>
  <si>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</si>
  <si>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</si>
  <si>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</si>
  <si>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</si>
  <si>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</si>
  <si>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</si>
  <si>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</si>
  <si>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</si>
  <si>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</si>
  <si>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</si>
  <si>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</si>
  <si>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</si>
  <si>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</si>
  <si>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</si>
  <si>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</si>
  <si>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</si>
  <si>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</si>
  <si>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</si>
  <si>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</si>
  <si>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</si>
  <si>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</si>
  <si>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</si>
  <si>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</si>
  <si>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</si>
  <si>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</si>
  <si>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</si>
  <si>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</si>
  <si>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</si>
  <si>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</si>
  <si>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</si>
  <si>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</si>
  <si>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</si>
  <si>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</si>
  <si>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</si>
  <si>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</si>
  <si>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</si>
  <si>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</si>
  <si>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</si>
  <si>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</si>
  <si>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</si>
  <si>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</si>
  <si>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</si>
  <si>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</si>
  <si>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</si>
  <si>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</si>
  <si>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</si>
  <si>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</si>
  <si>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</si>
  <si>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</si>
  <si>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</si>
  <si>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</si>
  <si>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</si>
  <si>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</si>
  <si>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</si>
  <si>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</si>
  <si>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</si>
  <si>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</si>
  <si>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</si>
  <si>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</si>
  <si>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</si>
  <si>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</si>
  <si>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</si>
  <si>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</si>
  <si>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</si>
  <si>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</si>
  <si>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</si>
  <si>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</si>
  <si>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</si>
  <si>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</si>
  <si>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</si>
  <si>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</si>
  <si>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</si>
  <si>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</si>
  <si>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</si>
  <si>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</si>
  <si>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</si>
  <si>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</si>
  <si>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</si>
  <si>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</si>
  <si>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</si>
  <si>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</si>
  <si>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</si>
  <si>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</si>
  <si>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</si>
  <si>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</si>
  <si>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</si>
  <si>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</si>
  <si>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</si>
  <si>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</si>
  <si>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</si>
  <si>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</si>
  <si>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</si>
  <si>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</si>
  <si>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</si>
  <si>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</si>
  <si>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</si>
  <si>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</si>
  <si>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</si>
  <si>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</si>
  <si>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</si>
  <si>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</si>
  <si>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</si>
  <si>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</si>
  <si>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</si>
  <si>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</si>
  <si>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</si>
  <si>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</si>
  <si>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</si>
  <si>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</si>
  <si>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</si>
  <si>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</si>
  <si>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</si>
  <si>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</si>
  <si>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</si>
  <si>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</si>
  <si>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</si>
  <si>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</si>
  <si>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</si>
  <si>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</si>
  <si>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</si>
  <si>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</si>
  <si>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</si>
  <si>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</si>
  <si>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</si>
  <si>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</si>
  <si>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</si>
  <si>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</si>
  <si>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</si>
  <si>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</si>
  <si>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</si>
  <si>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</si>
  <si>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</si>
  <si>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</si>
  <si>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</si>
  <si>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</si>
  <si>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</si>
  <si>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</si>
  <si>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</si>
  <si>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</si>
  <si>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</si>
  <si>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</si>
  <si>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</si>
  <si>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</si>
  <si>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</si>
  <si>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</si>
  <si>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</si>
  <si>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</si>
  <si>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</si>
  <si>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</si>
  <si>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</si>
  <si>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</si>
  <si>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</si>
  <si>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</si>
  <si>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</si>
  <si>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</si>
  <si>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</si>
  <si>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</si>
  <si>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</si>
  <si>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</si>
  <si>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</si>
  <si>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</si>
  <si>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</si>
  <si>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</si>
  <si>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</si>
  <si>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</si>
  <si>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</si>
  <si>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</si>
  <si>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</si>
  <si>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</si>
  <si>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</si>
  <si>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</si>
  <si>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</si>
  <si>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</si>
  <si>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</si>
  <si>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</si>
  <si>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</si>
  <si>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</si>
  <si>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</si>
  <si>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</si>
  <si>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</si>
  <si>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</si>
  <si>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</si>
  <si>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</si>
  <si>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</si>
  <si>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</si>
  <si>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</si>
  <si>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</si>
  <si>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</si>
  <si>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</si>
  <si>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</si>
  <si>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</si>
  <si>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</si>
  <si>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</si>
  <si>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</si>
  <si>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</si>
  <si>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</si>
  <si>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</si>
  <si>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</si>
  <si>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</si>
  <si>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</si>
  <si>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</si>
  <si>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</si>
  <si>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</si>
  <si>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</si>
  <si>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</si>
  <si>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</si>
  <si>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</si>
  <si>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</si>
  <si>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</si>
  <si>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</si>
  <si>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</si>
  <si>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</si>
  <si>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</si>
  <si>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</si>
  <si>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</si>
  <si>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</si>
  <si>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</si>
  <si>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</si>
  <si>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</si>
  <si>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</si>
  <si>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</si>
  <si>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</si>
  <si>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</si>
  <si>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</si>
  <si>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</si>
  <si>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</si>
  <si>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</si>
  <si>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</si>
  <si>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</si>
  <si>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</si>
  <si>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</si>
  <si>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</si>
  <si>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</si>
  <si>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</si>
  <si>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</si>
  <si>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</si>
  <si>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</si>
  <si>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</si>
  <si>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</si>
  <si>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</si>
  <si>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</si>
  <si>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</si>
  <si>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</si>
  <si>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</si>
  <si>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</si>
  <si>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</si>
  <si>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</si>
  <si>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</si>
  <si>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</si>
  <si>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</si>
  <si>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</si>
  <si>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</si>
  <si>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</si>
  <si>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</si>
  <si>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</si>
  <si>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</si>
  <si>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</si>
  <si>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</si>
  <si>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</si>
  <si>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</si>
  <si>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</si>
  <si>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</si>
  <si>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</si>
  <si>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</si>
  <si>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</si>
  <si>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</si>
  <si>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</si>
  <si>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</si>
  <si>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</si>
  <si>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</si>
  <si>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</si>
  <si>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</si>
  <si>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</si>
  <si>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</si>
  <si>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</si>
  <si>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</si>
  <si>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</si>
  <si>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</si>
  <si>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</si>
  <si>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</si>
  <si>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</si>
  <si>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</si>
  <si>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</si>
  <si>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</si>
  <si>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</si>
  <si>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</si>
  <si>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</si>
  <si>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</si>
  <si>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</si>
  <si>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</si>
  <si>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</si>
  <si>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</si>
  <si>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</si>
  <si>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</si>
  <si>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</si>
  <si>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</si>
  <si>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</si>
  <si>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</si>
  <si>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</si>
  <si>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</si>
  <si>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</si>
  <si>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</si>
  <si>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</si>
  <si>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</si>
  <si>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</si>
  <si>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</si>
  <si>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</si>
  <si>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</si>
  <si>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</si>
  <si>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</si>
  <si>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</si>
  <si>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</si>
  <si>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</si>
  <si>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</si>
  <si>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</si>
  <si>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</si>
  <si>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</si>
  <si>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</si>
  <si>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</si>
  <si>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</si>
  <si>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</si>
  <si>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</si>
  <si>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</si>
  <si>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</si>
  <si>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</si>
  <si>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</si>
  <si>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</si>
  <si>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</si>
  <si>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</si>
  <si>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</si>
  <si>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</si>
  <si>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</si>
  <si>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</si>
  <si>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</si>
  <si>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</si>
  <si>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</si>
  <si>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</si>
  <si>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</si>
  <si>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</si>
  <si>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</si>
  <si>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</si>
  <si>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</si>
  <si>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</si>
  <si>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</si>
  <si>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</si>
  <si>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</si>
  <si>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</si>
  <si>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</si>
  <si>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</si>
  <si>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</si>
  <si>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</si>
  <si>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</si>
  <si>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</si>
  <si>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</si>
  <si>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</si>
  <si>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</si>
  <si>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</si>
  <si>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</si>
  <si>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</si>
  <si>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</si>
  <si>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</si>
  <si>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</si>
  <si>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</si>
  <si>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</si>
  <si>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</si>
  <si>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</si>
  <si>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</si>
  <si>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</si>
  <si>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</si>
  <si>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</si>
  <si>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</si>
  <si>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</si>
  <si>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</si>
  <si>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</si>
  <si>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</si>
  <si>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</si>
  <si>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</si>
  <si>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</si>
  <si>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</si>
  <si>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</si>
  <si>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</si>
  <si>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</si>
  <si>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</si>
  <si>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</si>
  <si>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</si>
  <si>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</si>
  <si>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</si>
  <si>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</si>
  <si>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</si>
  <si>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</si>
  <si>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</si>
  <si>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</si>
  <si>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</si>
  <si>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</si>
  <si>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</si>
  <si>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</si>
  <si>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</si>
  <si>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</si>
  <si>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</si>
  <si>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</si>
  <si>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</si>
  <si>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</si>
  <si>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</si>
  <si>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</si>
  <si>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</si>
  <si>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</si>
  <si>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</si>
  <si>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</si>
  <si>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</si>
  <si>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</si>
  <si>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</si>
  <si>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</si>
  <si>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</si>
  <si>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</si>
  <si>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</si>
  <si>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</si>
  <si>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</si>
  <si>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</si>
  <si>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</si>
  <si>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</si>
  <si>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</si>
  <si>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</si>
  <si>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</si>
  <si>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</si>
  <si>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</si>
  <si>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</si>
  <si>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</si>
  <si>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</si>
  <si>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</si>
  <si>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</si>
  <si>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</si>
  <si>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</si>
  <si>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</si>
  <si>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</si>
  <si>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</si>
  <si>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</si>
  <si>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</si>
  <si>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</si>
  <si>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</si>
  <si>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</si>
  <si>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</si>
  <si>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</si>
  <si>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</si>
  <si>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</si>
  <si>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</si>
  <si>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</si>
  <si>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</si>
  <si>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</si>
  <si>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</si>
  <si>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</si>
  <si>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</si>
  <si>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</si>
  <si>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</si>
  <si>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</si>
  <si>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</si>
  <si>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</si>
  <si>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</si>
  <si>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</si>
  <si>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</si>
  <si>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</si>
  <si>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</si>
  <si>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</si>
  <si>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</si>
  <si>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</si>
  <si>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</si>
  <si>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</si>
  <si>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</si>
  <si>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</si>
  <si>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</si>
  <si>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</si>
  <si>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</si>
  <si>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</si>
  <si>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</si>
  <si>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</si>
  <si>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</si>
  <si>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</si>
  <si>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</si>
  <si>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</si>
  <si>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</si>
  <si>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</si>
  <si>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</si>
  <si>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</si>
  <si>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</si>
  <si>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</si>
  <si>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</si>
  <si>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</si>
  <si>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</si>
  <si>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</si>
  <si>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</si>
  <si>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</si>
  <si>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</si>
  <si>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</si>
  <si>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</si>
  <si>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</si>
  <si>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</si>
  <si>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</si>
  <si>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</si>
  <si>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</si>
  <si>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</si>
  <si>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</si>
  <si>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</si>
  <si>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</si>
  <si>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</si>
  <si>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</si>
  <si>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</si>
  <si>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</si>
  <si>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</si>
  <si>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</si>
  <si>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</si>
  <si>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</si>
  <si>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</si>
  <si>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</si>
  <si>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</si>
  <si>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</si>
  <si>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</si>
  <si>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</si>
  <si>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</si>
  <si>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</si>
  <si>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</si>
  <si>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</si>
  <si>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</si>
  <si>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</si>
  <si>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</si>
  <si>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</si>
  <si>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</si>
  <si>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</si>
  <si>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</si>
  <si>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</si>
  <si>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</si>
  <si>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</si>
  <si>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</si>
  <si>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</si>
  <si>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</si>
  <si>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</si>
  <si>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</si>
  <si>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</si>
  <si>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</si>
  <si>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</si>
  <si>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</si>
  <si>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</si>
  <si>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</si>
  <si>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</si>
  <si>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</si>
  <si>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</si>
  <si>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</si>
  <si>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</si>
  <si>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</si>
  <si>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</si>
  <si>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</si>
  <si>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</si>
  <si>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</si>
  <si>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</si>
  <si>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</si>
  <si>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</si>
  <si>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</si>
  <si>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</si>
  <si>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</si>
  <si>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</si>
  <si>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</si>
  <si>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</si>
  <si>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</si>
  <si>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</si>
  <si>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</si>
  <si>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</si>
  <si>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</si>
  <si>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</si>
  <si>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</si>
  <si>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</si>
  <si>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</si>
  <si>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</si>
  <si>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</si>
  <si>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</si>
  <si>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</si>
  <si>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</si>
  <si>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</si>
  <si>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</si>
  <si>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</si>
  <si>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</si>
  <si>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</si>
  <si>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</si>
  <si>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</si>
  <si>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</si>
  <si>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</si>
  <si>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</si>
  <si>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</si>
  <si>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</si>
  <si>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</si>
  <si>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</si>
  <si>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</si>
  <si>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</si>
  <si>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</si>
  <si>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</si>
  <si>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</si>
  <si>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</si>
  <si>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</si>
  <si>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</si>
  <si>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</si>
  <si>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</si>
  <si>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</si>
  <si>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</si>
  <si>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</si>
  <si>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</si>
  <si>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</si>
  <si>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</si>
  <si>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</si>
  <si>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</si>
  <si>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</si>
  <si>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</si>
  <si>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</si>
  <si>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</si>
  <si>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</si>
  <si>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</si>
  <si>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</si>
  <si>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</si>
  <si>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</si>
  <si>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</si>
  <si>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</si>
  <si>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</si>
  <si>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</si>
  <si>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</si>
  <si>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</si>
  <si>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</si>
  <si>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</si>
  <si>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</si>
  <si>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</si>
  <si>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</si>
  <si>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</si>
  <si>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</si>
  <si>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</si>
  <si>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</si>
  <si>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</si>
  <si>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</si>
  <si>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</si>
  <si>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</si>
  <si>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</si>
  <si>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</si>
  <si>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</si>
  <si>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</si>
  <si>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</si>
  <si>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</si>
  <si>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</si>
  <si>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</si>
  <si>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</si>
  <si>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</si>
  <si>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</si>
  <si>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</si>
  <si>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</si>
  <si>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</si>
  <si>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</si>
  <si>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</si>
  <si>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</si>
  <si>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</si>
  <si>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</si>
  <si>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</si>
  <si>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</si>
  <si>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</si>
  <si>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</si>
  <si>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</si>
  <si>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</si>
  <si>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</si>
  <si>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</si>
  <si>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</si>
  <si>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</si>
  <si>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</si>
  <si>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</si>
  <si>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</si>
  <si>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</si>
  <si>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</si>
  <si>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</si>
  <si>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</si>
  <si>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</si>
  <si>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</si>
  <si>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</si>
  <si>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</si>
  <si>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</si>
  <si>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</si>
  <si>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</si>
  <si>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</si>
  <si>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</si>
  <si>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</si>
  <si>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</si>
  <si>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</si>
  <si>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</si>
  <si>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</si>
  <si>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</si>
  <si>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</si>
  <si>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</si>
  <si>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</si>
  <si>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</si>
  <si>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</si>
  <si>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</si>
  <si>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</si>
  <si>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</si>
  <si>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</si>
  <si>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</si>
  <si>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</si>
  <si>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</si>
  <si>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</si>
  <si>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</si>
  <si>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</si>
  <si>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</si>
  <si>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</si>
  <si>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</si>
  <si>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</si>
  <si>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</si>
  <si>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</si>
  <si>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</si>
  <si>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</si>
  <si>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</si>
  <si>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</si>
  <si>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</si>
  <si>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</si>
  <si>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</si>
  <si>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</si>
  <si>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</si>
  <si>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</si>
  <si>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</si>
  <si>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</si>
  <si>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</si>
  <si>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</si>
  <si>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</si>
  <si>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</si>
  <si>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</si>
  <si>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</si>
  <si>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</si>
  <si>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</si>
  <si>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</si>
  <si>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</si>
  <si>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</si>
  <si>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</si>
  <si>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</si>
  <si>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</si>
  <si>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</si>
  <si>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</si>
  <si>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</si>
  <si>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</si>
  <si>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</si>
  <si>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</si>
  <si>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</si>
  <si>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</si>
  <si>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</si>
  <si>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</si>
  <si>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</si>
  <si>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</si>
  <si>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</si>
  <si>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</si>
  <si>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</si>
  <si>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</si>
  <si>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</si>
  <si>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</si>
  <si>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</si>
  <si>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</si>
  <si>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</si>
  <si>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</si>
  <si>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</si>
  <si>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</si>
  <si>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</si>
  <si>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</si>
  <si>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</si>
  <si>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</si>
  <si>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</si>
  <si>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</si>
  <si>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</si>
  <si>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</si>
  <si>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</si>
  <si>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</si>
  <si>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</si>
  <si>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</si>
  <si>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</si>
  <si>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</si>
  <si>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</si>
  <si>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</si>
  <si>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</si>
  <si>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</si>
  <si>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</si>
  <si>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</si>
  <si>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</si>
  <si>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</si>
  <si>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</si>
  <si>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</si>
  <si>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</si>
  <si>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</si>
  <si>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</si>
  <si>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</si>
  <si>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</si>
  <si>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</si>
  <si>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</si>
  <si>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</si>
  <si>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</si>
  <si>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</si>
  <si>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</si>
  <si>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</si>
  <si>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</si>
  <si>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</si>
  <si>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</si>
  <si>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</si>
  <si>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</si>
  <si>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</si>
  <si>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</si>
  <si>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</si>
  <si>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</si>
  <si>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</si>
  <si>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</si>
  <si>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</si>
  <si>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</si>
  <si>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</si>
  <si>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</si>
  <si>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</si>
  <si>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</si>
  <si>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</si>
  <si>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</si>
  <si>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</si>
  <si>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</si>
  <si>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</si>
  <si>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</si>
  <si>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</si>
  <si>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</si>
  <si>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</si>
  <si>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</si>
  <si>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</si>
  <si>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</si>
  <si>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</si>
  <si>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</si>
  <si>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</si>
  <si>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</si>
  <si>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</si>
  <si>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</si>
  <si>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</si>
  <si>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</si>
  <si>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</si>
  <si>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</si>
  <si>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</si>
  <si>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</si>
  <si>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</si>
  <si>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</si>
  <si>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</si>
  <si>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</si>
  <si>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</si>
  <si>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</si>
  <si>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</si>
  <si>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</si>
  <si>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</si>
  <si>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</si>
  <si>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</si>
  <si>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</si>
  <si>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</si>
  <si>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</si>
  <si>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</si>
  <si>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</si>
  <si>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</si>
  <si>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</si>
  <si>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</si>
  <si>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</si>
  <si>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</si>
  <si>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</si>
  <si>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</si>
  <si>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</si>
  <si>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</si>
  <si>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</si>
  <si>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</si>
  <si>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</si>
  <si>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</si>
  <si>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</si>
  <si>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</si>
  <si>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</si>
  <si>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</si>
  <si>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</si>
  <si>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</si>
  <si>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</si>
  <si>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</si>
  <si>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</si>
  <si>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</si>
  <si>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</si>
  <si>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</si>
  <si>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</si>
  <si>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</si>
  <si>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</si>
  <si>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</si>
  <si>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</si>
  <si>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</si>
  <si>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</si>
  <si>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</si>
  <si>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</si>
  <si>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</si>
  <si>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</si>
  <si>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</si>
  <si>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</si>
  <si>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</si>
  <si>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</si>
  <si>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</si>
  <si>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</si>
  <si>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</si>
  <si>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</si>
  <si>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</si>
  <si>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</si>
  <si>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</si>
  <si>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</si>
  <si>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</si>
  <si>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</si>
  <si>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</si>
  <si>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</si>
  <si>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</si>
  <si>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</si>
  <si>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</si>
  <si>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</si>
  <si>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</si>
  <si>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</si>
  <si>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</si>
  <si>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</si>
  <si>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</si>
  <si>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</si>
  <si>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</si>
  <si>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</si>
  <si>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</si>
  <si>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</si>
  <si>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</si>
  <si>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</si>
  <si>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</si>
  <si>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</si>
  <si>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</si>
  <si>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</si>
  <si>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</si>
  <si>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</si>
  <si>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</si>
  <si>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</si>
  <si>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</si>
  <si>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</si>
  <si>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</si>
  <si>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</si>
  <si>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</si>
  <si>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</si>
  <si>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</si>
  <si>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</si>
  <si>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</si>
  <si>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</si>
  <si>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</si>
  <si>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</si>
  <si>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</si>
  <si>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</si>
  <si>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</si>
  <si>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</si>
  <si>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</si>
  <si>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</si>
  <si>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</si>
  <si>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</si>
  <si>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</si>
  <si>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</si>
  <si>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</si>
  <si>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</si>
  <si>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</si>
  <si>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</si>
  <si>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</si>
  <si>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</si>
  <si>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</si>
  <si>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</si>
  <si>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</si>
  <si>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</si>
  <si>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</si>
  <si>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</si>
  <si>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</si>
  <si>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</si>
  <si>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</si>
  <si>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</si>
  <si>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</si>
  <si>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</si>
  <si>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</si>
  <si>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</si>
  <si>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</si>
  <si>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</si>
  <si>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</si>
  <si>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</si>
  <si>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</si>
  <si>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</si>
  <si>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</si>
  <si>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</si>
  <si>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</si>
  <si>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</si>
  <si>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</si>
  <si>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</si>
  <si>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</si>
  <si>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</si>
  <si>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</si>
  <si>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</si>
  <si>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</si>
  <si>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</si>
  <si>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</si>
  <si>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</si>
  <si>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</si>
  <si>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</si>
  <si>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</si>
  <si>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</si>
  <si>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</si>
  <si>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</si>
  <si>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</si>
  <si>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</si>
  <si>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</si>
  <si>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</si>
  <si>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</si>
  <si>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</si>
  <si>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</si>
  <si>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</si>
  <si>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</si>
  <si>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</si>
  <si>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</si>
  <si>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</si>
  <si>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</si>
  <si>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</si>
  <si>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</si>
  <si>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</si>
  <si>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</si>
  <si>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</si>
  <si>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</si>
  <si>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</si>
  <si>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</si>
  <si>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</si>
  <si>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</si>
  <si>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</si>
  <si>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</si>
  <si>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</si>
  <si>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</si>
  <si>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</si>
  <si>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</si>
  <si>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</si>
  <si>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</si>
  <si>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</si>
  <si>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</si>
  <si>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</si>
  <si>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</si>
  <si>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</si>
  <si>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</si>
  <si>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</si>
  <si>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</si>
  <si>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</si>
  <si>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</si>
  <si>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</si>
  <si>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</si>
  <si>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</si>
  <si>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</si>
  <si>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</si>
  <si>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</si>
  <si>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</si>
  <si>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</si>
  <si>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</si>
  <si>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</si>
  <si>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</si>
  <si>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</si>
  <si>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</si>
  <si>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</si>
  <si>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</si>
  <si>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</si>
  <si>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</si>
  <si>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</si>
  <si>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</si>
  <si>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</si>
  <si>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</si>
  <si>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</si>
  <si>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</si>
  <si>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</si>
  <si>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</si>
  <si>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</si>
  <si>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</si>
  <si>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</si>
  <si>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</si>
  <si>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</si>
  <si>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</si>
  <si>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</si>
  <si>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</si>
  <si>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</si>
  <si>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</si>
  <si>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</si>
  <si>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</si>
  <si>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</si>
  <si>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</si>
  <si>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</si>
  <si>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</si>
  <si>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</si>
  <si>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</si>
  <si>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</si>
  <si>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</si>
  <si>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</si>
  <si>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</si>
  <si>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</si>
  <si>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</si>
  <si>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</si>
  <si>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</si>
  <si>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</si>
  <si>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</si>
  <si>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</si>
  <si>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</si>
  <si>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</si>
  <si>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</si>
  <si>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</si>
  <si>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</si>
  <si>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</si>
  <si>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</si>
  <si>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</si>
  <si>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</si>
  <si>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</si>
  <si>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</si>
  <si>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</si>
  <si>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</si>
  <si>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</si>
  <si>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</si>
  <si>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</si>
  <si>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</si>
  <si>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</si>
  <si>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</si>
  <si>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</si>
  <si>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</si>
  <si>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</si>
  <si>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</si>
  <si>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</si>
  <si>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</si>
  <si>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</si>
  <si>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</si>
  <si>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</si>
  <si>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</si>
  <si>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</si>
  <si>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</si>
  <si>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</si>
  <si>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</si>
  <si>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</si>
  <si>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</si>
  <si>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</si>
  <si>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</si>
  <si>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</si>
  <si>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</si>
  <si>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</si>
  <si>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</si>
  <si>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</si>
  <si>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</si>
  <si>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</si>
  <si>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</si>
  <si>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</si>
  <si>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</si>
  <si>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</si>
  <si>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</si>
  <si>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</si>
  <si>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</si>
  <si>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</si>
  <si>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</si>
  <si>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</si>
  <si>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</si>
  <si>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</si>
  <si>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</si>
  <si>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</si>
  <si>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</si>
  <si>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</si>
  <si>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</si>
  <si>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</si>
  <si>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</si>
  <si>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</si>
  <si>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</si>
  <si>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</si>
  <si>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</si>
  <si>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</si>
  <si>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</si>
  <si>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</si>
  <si>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</si>
  <si>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</si>
  <si>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</si>
  <si>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</si>
  <si>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</si>
  <si>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</si>
  <si>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</si>
  <si>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</si>
  <si>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</si>
  <si>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</si>
  <si>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</si>
  <si>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</si>
  <si>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</si>
  <si>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</si>
  <si>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</si>
  <si>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</si>
  <si>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</si>
  <si>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</si>
  <si>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</si>
  <si>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</si>
  <si>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</si>
  <si>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</si>
  <si>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</si>
  <si>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</si>
  <si>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</si>
  <si>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</si>
  <si>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</si>
  <si>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</si>
  <si>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</si>
  <si>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</si>
  <si>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</si>
  <si>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</si>
  <si>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</si>
  <si>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</si>
  <si>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</si>
  <si>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</si>
  <si>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</si>
  <si>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</si>
  <si>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</si>
  <si>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</si>
  <si>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</si>
  <si>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</si>
  <si>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</si>
  <si>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</si>
  <si>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</si>
  <si>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</si>
  <si>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</si>
  <si>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</si>
  <si>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</si>
  <si>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</si>
  <si>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</si>
  <si>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</si>
  <si>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</si>
  <si>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</si>
  <si>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</si>
  <si>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</si>
  <si>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</si>
  <si>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</si>
  <si>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</si>
  <si>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</si>
  <si>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</si>
  <si>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</si>
  <si>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</si>
  <si>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</si>
  <si>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</si>
  <si>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</si>
  <si>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</si>
  <si>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</si>
  <si>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</si>
  <si>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</si>
  <si>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</si>
  <si>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</si>
  <si>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</si>
  <si>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</si>
  <si>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</si>
  <si>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</si>
  <si>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</si>
  <si>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</si>
  <si>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</si>
  <si>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</si>
  <si>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</si>
  <si>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</si>
  <si>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</si>
  <si>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</si>
  <si>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</si>
  <si>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</si>
  <si>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</si>
  <si>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</si>
  <si>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</si>
  <si>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</si>
  <si>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</si>
  <si>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</si>
  <si>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</si>
  <si>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</si>
  <si>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</si>
  <si>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</si>
  <si>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</si>
  <si>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</si>
  <si>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</si>
  <si>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</si>
  <si>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</si>
  <si>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</si>
  <si>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</si>
  <si>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</si>
  <si>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</si>
  <si>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</si>
  <si>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</si>
  <si>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</si>
  <si>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</si>
  <si>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</si>
  <si>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</si>
  <si>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</si>
  <si>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</si>
  <si>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</si>
  <si>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</si>
  <si>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</si>
  <si>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</si>
  <si>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</si>
  <si>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</si>
  <si>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</si>
  <si>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</si>
  <si>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</si>
  <si>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</si>
  <si>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</si>
  <si>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</si>
  <si>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</si>
  <si>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</si>
  <si>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</si>
  <si>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</si>
  <si>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</si>
  <si>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</si>
  <si>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</si>
  <si>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</si>
  <si>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</si>
  <si>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</si>
  <si>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</si>
  <si>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</si>
  <si>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</si>
  <si>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</si>
  <si>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</si>
  <si>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</si>
  <si>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</si>
  <si>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</si>
  <si>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</si>
  <si>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</si>
  <si>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</si>
  <si>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</si>
  <si>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</si>
  <si>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</si>
  <si>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</si>
  <si>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</si>
  <si>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</si>
  <si>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</si>
  <si>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</si>
  <si>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</si>
  <si>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</si>
  <si>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</si>
  <si>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</si>
  <si>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</si>
  <si>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</si>
  <si>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</si>
  <si>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</si>
  <si>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</si>
  <si>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</si>
  <si>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</si>
  <si>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</si>
  <si>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</si>
  <si>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</si>
  <si>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</si>
  <si>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</si>
  <si>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</si>
  <si>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</si>
  <si>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</si>
  <si>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</si>
  <si>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</si>
  <si>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</si>
  <si>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</si>
  <si>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</si>
  <si>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</si>
  <si>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</si>
  <si>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</si>
  <si>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</si>
  <si>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</si>
  <si>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</si>
  <si>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</si>
  <si>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</si>
  <si>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</si>
  <si>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</si>
  <si>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</si>
  <si>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</si>
  <si>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</si>
  <si>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</si>
  <si>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</si>
  <si>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</si>
  <si>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</si>
  <si>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</si>
  <si>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</si>
  <si>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</si>
  <si>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</si>
  <si>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</si>
  <si>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</si>
  <si>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</si>
  <si>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</si>
  <si>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</si>
  <si>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</si>
  <si>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</si>
  <si>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</si>
  <si>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</si>
  <si>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</si>
  <si>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</si>
  <si>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</si>
  <si>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</si>
  <si>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</si>
  <si>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</si>
  <si>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</si>
  <si>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</si>
  <si>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</si>
  <si>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</si>
  <si>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</si>
  <si>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</si>
  <si>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</si>
  <si>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</si>
  <si>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</si>
  <si>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</si>
  <si>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</si>
  <si>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</si>
  <si>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</si>
  <si>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</si>
  <si>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</si>
  <si>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</si>
  <si>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</si>
  <si>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</si>
  <si>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</si>
  <si>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</si>
  <si>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</si>
  <si>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</si>
  <si>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</si>
  <si>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</si>
  <si>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</si>
  <si>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</si>
  <si>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</si>
  <si>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</si>
  <si>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</si>
  <si>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</si>
  <si>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</si>
  <si>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</si>
  <si>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</si>
  <si>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</si>
  <si>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</si>
  <si>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</si>
  <si>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</si>
  <si>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</si>
  <si>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</si>
  <si>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</si>
  <si>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</si>
  <si>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</si>
  <si>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</si>
  <si>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</si>
  <si>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</si>
  <si>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</si>
  <si>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</si>
  <si>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</si>
  <si>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</si>
  <si>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</si>
  <si>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</si>
  <si>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</si>
  <si>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</si>
  <si>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</si>
  <si>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</si>
  <si>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</si>
  <si>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</si>
  <si>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</si>
  <si>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</si>
  <si>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</si>
  <si>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</si>
  <si>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</si>
  <si>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</si>
  <si>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</si>
  <si>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</si>
  <si>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</si>
  <si>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</si>
  <si>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</si>
  <si>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</si>
  <si>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</si>
  <si>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</si>
  <si>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</si>
  <si>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</si>
  <si>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</si>
  <si>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</si>
  <si>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</si>
  <si>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</si>
  <si>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</si>
  <si>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</si>
  <si>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</si>
  <si>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</si>
  <si>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</si>
  <si>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</si>
  <si>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</si>
  <si>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</si>
  <si>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</si>
  <si>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</si>
  <si>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</si>
  <si>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</si>
  <si>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</si>
  <si>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</si>
  <si>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</si>
  <si>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</si>
  <si>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</si>
  <si>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</si>
  <si>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</si>
  <si>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</si>
  <si>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</si>
  <si>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</si>
  <si>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</si>
  <si>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</si>
  <si>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</si>
  <si>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</si>
  <si>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</si>
  <si>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</si>
  <si>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</si>
  <si>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</si>
  <si>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</si>
  <si>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</si>
  <si>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</si>
  <si>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</si>
  <si>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</si>
  <si>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</si>
  <si>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</si>
  <si>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</si>
  <si>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</si>
  <si>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</si>
  <si>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</si>
  <si>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</si>
  <si>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</si>
  <si>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</si>
  <si>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</si>
  <si>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</si>
  <si>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</si>
  <si>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</si>
  <si>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</si>
  <si>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</si>
  <si>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</si>
  <si>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</si>
  <si>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</si>
  <si>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</si>
  <si>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</si>
  <si>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</si>
  <si>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</si>
  <si>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</si>
  <si>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</si>
  <si>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</si>
  <si>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</si>
  <si>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</si>
  <si>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</si>
  <si>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</si>
  <si>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</si>
  <si>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</si>
  <si>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</si>
  <si>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</si>
  <si>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</si>
  <si>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</si>
  <si>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</si>
  <si>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</si>
  <si>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</si>
  <si>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</si>
  <si>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</si>
  <si>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</si>
  <si>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</si>
  <si>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</si>
  <si>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</si>
  <si>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</si>
  <si>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</si>
  <si>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</si>
  <si>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</si>
  <si>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</si>
  <si>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</si>
  <si>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</si>
  <si>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</si>
  <si>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</si>
  <si>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</si>
  <si>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</si>
  <si>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</si>
  <si>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</si>
  <si>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</si>
  <si>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</si>
  <si>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</si>
  <si>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</si>
  <si>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</si>
  <si>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</si>
  <si>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</si>
  <si>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</si>
  <si>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</si>
  <si>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</si>
  <si>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</si>
  <si>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</si>
  <si>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</si>
  <si>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</si>
  <si>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</si>
  <si>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</si>
  <si>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</si>
  <si>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</si>
  <si>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</si>
  <si>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</si>
  <si>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</si>
  <si>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</si>
  <si>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</si>
  <si>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</si>
  <si>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</si>
  <si>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</si>
  <si>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</si>
  <si>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</si>
  <si>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</si>
  <si>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</si>
  <si>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</si>
  <si>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</si>
  <si>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</si>
  <si>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</si>
  <si>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</si>
  <si>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</si>
  <si>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</si>
  <si>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</si>
  <si>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</si>
  <si>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</si>
  <si>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</si>
  <si>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</si>
  <si>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</si>
  <si>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</si>
  <si>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</si>
  <si>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</si>
  <si>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</si>
  <si>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</si>
  <si>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</si>
  <si>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</si>
  <si>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</si>
  <si>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</si>
  <si>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</si>
  <si>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</si>
  <si>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</si>
  <si>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</si>
  <si>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</si>
  <si>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</si>
  <si>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</si>
  <si>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</si>
  <si>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</si>
  <si>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</si>
  <si>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</si>
  <si>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</si>
  <si>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</si>
  <si>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</si>
  <si>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</si>
  <si>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</si>
  <si>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</si>
  <si>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</si>
  <si>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</si>
  <si>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</si>
  <si>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</si>
  <si>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</si>
  <si>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</si>
  <si>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</si>
  <si>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</si>
  <si>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</si>
  <si>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</si>
  <si>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</si>
  <si>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</si>
  <si>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</si>
  <si>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</si>
  <si>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</si>
  <si>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</si>
  <si>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</si>
  <si>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</si>
  <si>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</si>
  <si>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</si>
  <si>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</si>
  <si>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</si>
  <si>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</si>
  <si>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</si>
  <si>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</si>
  <si>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</si>
  <si>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</si>
  <si>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</si>
  <si>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</si>
  <si>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</si>
  <si>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</si>
  <si>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</si>
  <si>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</si>
  <si>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</si>
  <si>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</si>
  <si>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</si>
  <si>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</si>
  <si>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</si>
  <si>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</si>
  <si>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</si>
  <si>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</si>
  <si>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</si>
  <si>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</si>
  <si>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</si>
  <si>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</si>
  <si>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</si>
  <si>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</si>
  <si>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</si>
  <si>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</si>
  <si>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</si>
  <si>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</si>
  <si>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</si>
  <si>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</si>
  <si>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</si>
  <si>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</si>
  <si>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</si>
  <si>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</si>
  <si>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</si>
  <si>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</si>
  <si>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</si>
  <si>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</si>
  <si>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</si>
  <si>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</si>
  <si>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</si>
  <si>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</si>
  <si>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</si>
  <si>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</si>
  <si>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</si>
  <si>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</si>
  <si>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</si>
  <si>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</si>
  <si>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</si>
  <si>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</si>
  <si>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</si>
  <si>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</si>
  <si>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</si>
  <si>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</si>
  <si>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</si>
  <si>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</si>
  <si>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</si>
  <si>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</si>
  <si>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</si>
  <si>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</si>
  <si>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</si>
  <si>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</si>
  <si>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</si>
  <si>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</si>
  <si>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</si>
  <si>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</si>
  <si>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</si>
  <si>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</si>
  <si>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</si>
  <si>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</si>
  <si>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</si>
  <si>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</si>
  <si>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</si>
  <si>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</si>
  <si>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</si>
  <si>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</si>
  <si>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</si>
  <si>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</si>
  <si>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</si>
  <si>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</si>
  <si>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</si>
  <si>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</si>
  <si>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</si>
  <si>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</si>
  <si>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</si>
  <si>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</si>
  <si>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</si>
  <si>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</si>
  <si>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</si>
  <si>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</si>
  <si>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</si>
  <si>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</si>
  <si>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</si>
  <si>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</si>
  <si>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</si>
  <si>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</si>
  <si>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</si>
  <si>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</si>
  <si>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</si>
  <si>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</si>
  <si>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</si>
  <si>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</si>
  <si>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</si>
  <si>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</si>
  <si>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</si>
  <si>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</si>
  <si>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</si>
  <si>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</si>
  <si>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</si>
  <si>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</si>
  <si>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</si>
  <si>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</si>
  <si>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</si>
  <si>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</si>
  <si>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</si>
  <si>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</si>
  <si>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</si>
  <si>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</si>
  <si>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</si>
  <si>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</si>
  <si>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</si>
  <si>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</si>
  <si>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</si>
  <si>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</si>
  <si>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</si>
  <si>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</si>
  <si>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</si>
  <si>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</si>
  <si>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</si>
  <si>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</si>
  <si>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</si>
  <si>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</si>
  <si>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</si>
  <si>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</si>
  <si>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</si>
  <si>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</si>
  <si>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</si>
  <si>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</si>
  <si>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</si>
  <si>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</si>
  <si>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</si>
  <si>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</si>
  <si>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</si>
  <si>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</si>
  <si>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</si>
  <si>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</si>
  <si>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</si>
  <si>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</si>
  <si>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</si>
  <si>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</si>
  <si>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</si>
  <si>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</si>
  <si>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</si>
  <si>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</si>
  <si>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</si>
  <si>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</si>
  <si>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</si>
  <si>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</si>
  <si>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</si>
  <si>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</si>
  <si>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</si>
  <si>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</si>
  <si>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</si>
  <si>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</si>
  <si>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</si>
  <si>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</si>
  <si>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</si>
  <si>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</si>
  <si>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</si>
  <si>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</si>
  <si>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</si>
  <si>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</si>
  <si>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</si>
  <si>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</si>
  <si>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</si>
  <si>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</si>
  <si>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</si>
  <si>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</si>
  <si>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</si>
  <si>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</si>
  <si>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</si>
  <si>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</si>
  <si>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</si>
  <si>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</si>
  <si>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</si>
  <si>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</si>
  <si>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</si>
  <si>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</si>
  <si>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</si>
  <si>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</si>
  <si>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</si>
  <si>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</si>
  <si>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</si>
  <si>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</si>
  <si>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</si>
  <si>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</si>
  <si>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</si>
  <si>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</si>
  <si>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</si>
  <si>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</si>
  <si>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</si>
  <si>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</si>
  <si>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</si>
  <si>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</si>
  <si>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</si>
  <si>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</si>
  <si>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</si>
  <si>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</si>
  <si>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</si>
  <si>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</si>
  <si>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</si>
  <si>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</si>
  <si>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</si>
  <si>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</si>
  <si>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</si>
  <si>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</si>
  <si>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</si>
  <si>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</si>
  <si>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</si>
  <si>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</si>
  <si>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</si>
  <si>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</si>
  <si>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</si>
  <si>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</si>
  <si>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</si>
  <si>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</si>
  <si>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</si>
  <si>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</si>
  <si>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</si>
  <si>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</si>
  <si>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</si>
  <si>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</si>
  <si>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</si>
  <si>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</si>
  <si>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</si>
  <si>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</si>
  <si>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</si>
  <si>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</si>
  <si>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</si>
  <si>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</si>
  <si>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</si>
  <si>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</si>
  <si>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</si>
  <si>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</si>
  <si>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</si>
  <si>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</si>
  <si>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</si>
  <si>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</si>
  <si>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</si>
  <si>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</si>
  <si>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</si>
  <si>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</si>
  <si>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</si>
  <si>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</si>
  <si>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</si>
  <si>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</si>
  <si>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</si>
  <si>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</si>
  <si>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</si>
  <si>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</si>
  <si>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</si>
  <si>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</si>
  <si>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</si>
  <si>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</si>
  <si>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</si>
  <si>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</si>
  <si>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</si>
  <si>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</si>
  <si>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</si>
  <si>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</si>
  <si>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</si>
  <si>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</si>
  <si>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</si>
  <si>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</si>
  <si>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</si>
  <si>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</si>
  <si>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</si>
  <si>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</si>
  <si>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</si>
  <si>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</si>
  <si>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</si>
  <si>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</si>
  <si>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</si>
  <si>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</si>
  <si>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</si>
  <si>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</si>
  <si>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</si>
  <si>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</si>
  <si>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</si>
  <si>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</si>
  <si>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</si>
  <si>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</si>
  <si>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</si>
  <si>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</si>
  <si>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</si>
  <si>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</si>
  <si>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</si>
  <si>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</si>
  <si>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</si>
  <si>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</si>
  <si>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</si>
  <si>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</si>
  <si>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</si>
  <si>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</si>
  <si>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</si>
  <si>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</si>
  <si>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</si>
  <si>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</si>
  <si>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</si>
  <si>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</si>
  <si>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</si>
  <si>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</si>
  <si>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</si>
  <si>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</si>
  <si>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</si>
  <si>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</si>
  <si>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</si>
  <si>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</si>
  <si>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</si>
  <si>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</si>
  <si>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</si>
  <si>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</si>
  <si>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</si>
  <si>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</si>
  <si>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</si>
  <si>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</si>
  <si>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</si>
  <si>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</si>
  <si>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</si>
  <si>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</si>
  <si>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</si>
  <si>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</si>
  <si>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</si>
  <si>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</si>
  <si>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</si>
  <si>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</si>
  <si>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</si>
  <si>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</si>
  <si>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</si>
  <si>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</si>
  <si>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</si>
  <si>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</si>
  <si>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</si>
  <si>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</si>
  <si>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</si>
  <si>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</si>
  <si>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</si>
  <si>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</si>
  <si>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</si>
  <si>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</si>
  <si>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</si>
  <si>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</si>
  <si>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</si>
  <si>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</si>
  <si>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</si>
  <si>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</si>
  <si>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</si>
  <si>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</si>
  <si>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</si>
  <si>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</si>
  <si>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</si>
  <si>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</si>
  <si>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</si>
  <si>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</si>
  <si>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</si>
  <si>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</si>
  <si>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</si>
  <si>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</si>
  <si>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</si>
  <si>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</si>
  <si>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</si>
  <si>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</si>
  <si>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</si>
  <si>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</si>
  <si>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</si>
  <si>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</si>
  <si>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</si>
  <si>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</si>
  <si>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</si>
  <si>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</si>
  <si>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</si>
  <si>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</si>
  <si>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</si>
  <si>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</si>
  <si>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</si>
  <si>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</si>
  <si>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</si>
  <si>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</si>
  <si>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</si>
  <si>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</si>
  <si>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</si>
  <si>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</si>
  <si>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</si>
  <si>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</si>
  <si>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</si>
  <si>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</si>
  <si>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</si>
  <si>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</si>
  <si>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</si>
  <si>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</si>
  <si>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</si>
  <si>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</si>
  <si>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</si>
  <si>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</si>
  <si>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</si>
  <si>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</si>
  <si>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</si>
  <si>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</si>
  <si>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</si>
  <si>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</si>
  <si>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</si>
  <si>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</si>
  <si>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</si>
  <si>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</si>
  <si>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</si>
  <si>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</si>
  <si>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</si>
  <si>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</si>
  <si>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</si>
  <si>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</si>
  <si>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</si>
  <si>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</si>
  <si>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</si>
  <si>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</si>
  <si>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</si>
  <si>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</si>
  <si>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</si>
  <si>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</si>
  <si>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</si>
  <si>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</si>
  <si>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</si>
  <si>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</si>
  <si>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</si>
  <si>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</si>
  <si>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</si>
  <si>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</si>
  <si>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</si>
  <si>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</si>
  <si>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</si>
  <si>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</si>
  <si>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</si>
  <si>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</si>
  <si>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</si>
  <si>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</si>
  <si>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</si>
  <si>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</si>
  <si>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</si>
  <si>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</si>
  <si>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</si>
  <si>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</si>
  <si>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</si>
  <si>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</si>
  <si>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</si>
  <si>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</si>
  <si>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</si>
  <si>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</si>
  <si>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</si>
  <si>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</si>
  <si>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</si>
  <si>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</si>
  <si>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</si>
  <si>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</si>
  <si>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</si>
  <si>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</si>
  <si>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</si>
  <si>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</si>
  <si>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</si>
  <si>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</si>
  <si>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</si>
  <si>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</si>
  <si>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</si>
  <si>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</si>
  <si>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</si>
  <si>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</si>
  <si>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</si>
  <si>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</si>
  <si>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</si>
  <si>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</si>
  <si>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</si>
  <si>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</si>
  <si>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</si>
  <si>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</si>
  <si>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</si>
  <si>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</si>
  <si>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</si>
  <si>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</si>
  <si>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</si>
  <si>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</si>
  <si>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</si>
  <si>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</si>
  <si>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</si>
  <si>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</si>
  <si>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</si>
  <si>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</si>
  <si>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</si>
  <si>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</si>
  <si>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</si>
  <si>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</si>
  <si>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</si>
  <si>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</si>
  <si>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</si>
  <si>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</si>
  <si>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</si>
  <si>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</si>
  <si>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</si>
  <si>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</si>
  <si>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</si>
  <si>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</si>
  <si>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</si>
  <si>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</si>
  <si>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</si>
  <si>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</si>
  <si>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</si>
  <si>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</si>
  <si>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</si>
  <si>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</si>
  <si>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</si>
  <si>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</si>
  <si>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</si>
  <si>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</si>
  <si>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</si>
  <si>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</si>
  <si>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</si>
  <si>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</si>
  <si>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</si>
  <si>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</si>
  <si>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</si>
  <si>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</si>
  <si>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</si>
  <si>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</si>
  <si>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</si>
  <si>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</si>
  <si>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</si>
  <si>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</si>
  <si>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</si>
  <si>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</si>
  <si>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</si>
  <si>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</si>
  <si>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</si>
  <si>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</si>
  <si>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</si>
  <si>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</si>
  <si>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</si>
  <si>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</si>
  <si>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</si>
  <si>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</si>
  <si>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</si>
  <si>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</si>
  <si>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</si>
  <si>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</si>
  <si>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</si>
  <si>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</si>
  <si>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</si>
  <si>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</si>
  <si>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</si>
  <si>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</si>
  <si>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</si>
  <si>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</si>
  <si>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</si>
  <si>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</si>
  <si>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</si>
  <si>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</si>
  <si>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</si>
  <si>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</si>
  <si>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</si>
  <si>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</si>
  <si>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</si>
  <si>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</si>
  <si>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</si>
  <si>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</si>
  <si>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</si>
  <si>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</si>
  <si>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</si>
  <si>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</si>
  <si>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</si>
  <si>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</si>
  <si>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</si>
  <si>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</si>
  <si>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</si>
  <si>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</si>
  <si>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</si>
  <si>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</si>
  <si>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</si>
  <si>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</si>
  <si>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</si>
  <si>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</si>
  <si>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</si>
  <si>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</si>
  <si>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</si>
  <si>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</si>
  <si>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</si>
  <si>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</si>
  <si>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</si>
  <si>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</si>
  <si>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</si>
  <si>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</si>
  <si>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</si>
  <si>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</si>
  <si>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</si>
  <si>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</si>
  <si>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</si>
  <si>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</si>
  <si>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</si>
  <si>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</si>
  <si>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</si>
  <si>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</si>
  <si>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</si>
  <si>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</si>
  <si>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</si>
  <si>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</si>
  <si>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</si>
  <si>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</si>
  <si>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</si>
  <si>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</si>
  <si>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</si>
  <si>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</si>
  <si>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</si>
  <si>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</si>
  <si>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</si>
  <si>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</si>
  <si>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</si>
  <si>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</si>
  <si>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</si>
  <si>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</si>
  <si>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</si>
  <si>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</si>
  <si>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</si>
  <si>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</si>
  <si>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</si>
  <si>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</si>
  <si>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</si>
  <si>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</si>
  <si>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</si>
  <si>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</si>
  <si>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</si>
  <si>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</si>
  <si>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</si>
  <si>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</si>
  <si>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</si>
  <si>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</si>
  <si>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</si>
  <si>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</si>
  <si>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</si>
  <si>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</si>
  <si>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</si>
  <si>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</si>
  <si>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</si>
  <si>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</si>
  <si>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</si>
  <si>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</si>
  <si>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</si>
  <si>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</si>
  <si>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</si>
  <si>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</si>
  <si>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</si>
  <si>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</si>
  <si>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</si>
  <si>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</si>
  <si>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</si>
  <si>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</si>
  <si>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</si>
  <si>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</si>
  <si>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</si>
  <si>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</si>
  <si>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</si>
  <si>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</si>
  <si>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</si>
  <si>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</si>
  <si>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</si>
  <si>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</si>
  <si>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</si>
  <si>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</si>
  <si>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</si>
  <si>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</si>
  <si>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</si>
  <si>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</si>
  <si>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</si>
  <si>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</si>
  <si>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</si>
  <si>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</si>
  <si>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</si>
  <si>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</si>
  <si>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</si>
  <si>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</si>
  <si>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</si>
  <si>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</si>
  <si>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</si>
  <si>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</si>
  <si>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</si>
  <si>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</si>
  <si>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</si>
  <si>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</si>
  <si>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</si>
  <si>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</si>
  <si>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</si>
  <si>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</si>
  <si>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</si>
  <si>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</si>
  <si>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</si>
  <si>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</si>
  <si>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</si>
  <si>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</si>
  <si>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</si>
  <si>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</si>
  <si>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</si>
  <si>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</si>
  <si>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</si>
  <si>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</si>
  <si>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</si>
  <si>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</si>
  <si>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</si>
  <si>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</si>
  <si>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</si>
  <si>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</si>
  <si>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</si>
  <si>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</si>
  <si>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</si>
  <si>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</si>
  <si>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</si>
  <si>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</si>
  <si>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</si>
  <si>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</si>
  <si>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</si>
  <si>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</si>
  <si>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</si>
  <si>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</si>
  <si>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</si>
  <si>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</si>
  <si>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</si>
  <si>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</si>
  <si>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</si>
  <si>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</si>
  <si>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</si>
  <si>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</si>
  <si>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</si>
  <si>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</si>
  <si>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</si>
  <si>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</si>
  <si>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</si>
  <si>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</si>
  <si>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</si>
  <si>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</si>
  <si>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</si>
  <si>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</si>
  <si>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</si>
  <si>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</si>
  <si>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</si>
  <si>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</si>
  <si>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</si>
  <si>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</si>
  <si>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</si>
  <si>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</si>
  <si>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</si>
  <si>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</si>
  <si>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</si>
  <si>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</si>
  <si>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</si>
  <si>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</si>
  <si>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</si>
  <si>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</si>
  <si>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</si>
  <si>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</si>
  <si>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</si>
  <si>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</si>
  <si>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</si>
  <si>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</si>
  <si>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</si>
  <si>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</si>
  <si>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</si>
  <si>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</si>
  <si>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</si>
  <si>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</si>
  <si>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</si>
  <si>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</si>
  <si>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</si>
  <si>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</si>
  <si>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</si>
  <si>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</si>
  <si>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</si>
  <si>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</si>
  <si>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</si>
  <si>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</si>
  <si>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</si>
  <si>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</si>
  <si>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</si>
  <si>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</si>
  <si>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</si>
  <si>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</si>
  <si>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</si>
  <si>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</si>
  <si>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</si>
  <si>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</si>
  <si>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</si>
  <si>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</si>
  <si>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</si>
  <si>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</si>
  <si>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</si>
  <si>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</si>
  <si>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</si>
  <si>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</si>
  <si>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</si>
  <si>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</si>
  <si>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</si>
  <si>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</si>
  <si>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</si>
  <si>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</si>
  <si>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</si>
  <si>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</si>
  <si>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</si>
  <si>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</si>
  <si>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</si>
  <si>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</si>
  <si>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</si>
  <si>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</si>
  <si>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</si>
  <si>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</si>
  <si>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</si>
  <si>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</si>
  <si>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</si>
  <si>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</si>
  <si>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</si>
  <si>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</si>
  <si>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</si>
  <si>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</si>
  <si>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</si>
  <si>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</si>
  <si>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</si>
  <si>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</si>
  <si>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</si>
  <si>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</si>
  <si>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</si>
  <si>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</si>
  <si>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</si>
  <si>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</si>
  <si>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</si>
  <si>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</si>
  <si>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</si>
  <si>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</si>
  <si>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</si>
  <si>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</si>
  <si>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</si>
  <si>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</si>
  <si>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</si>
  <si>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</si>
  <si>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</si>
  <si>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</si>
  <si>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</si>
  <si>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</si>
  <si>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</si>
  <si>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</si>
  <si>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</si>
  <si>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</si>
  <si>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</si>
  <si>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</si>
  <si>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</si>
  <si>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</si>
  <si>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</si>
  <si>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</si>
  <si>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</si>
  <si>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</si>
  <si>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</si>
  <si>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</si>
  <si>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</si>
  <si>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</si>
  <si>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</si>
  <si>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</si>
  <si>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</si>
  <si>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</si>
  <si>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</si>
  <si>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</si>
  <si>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</si>
  <si>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</si>
  <si>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</si>
  <si>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</si>
  <si>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</si>
  <si>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</si>
  <si>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</si>
  <si>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</si>
  <si>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</si>
  <si>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</si>
  <si>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</si>
  <si>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</si>
  <si>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</si>
  <si>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</si>
  <si>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</si>
  <si>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</si>
  <si>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</si>
  <si>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</si>
  <si>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</si>
  <si>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</si>
  <si>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</si>
  <si>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</si>
  <si>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</si>
  <si>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</si>
  <si>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</si>
  <si>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</si>
  <si>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</si>
  <si>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</si>
  <si>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</si>
  <si>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</si>
  <si>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</si>
  <si>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</si>
  <si>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</si>
  <si>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</si>
  <si>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</si>
  <si>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</si>
  <si>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</si>
  <si>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</si>
  <si>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</si>
  <si>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</si>
  <si>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</si>
  <si>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</si>
  <si>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</si>
  <si>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</si>
  <si>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</si>
  <si>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</si>
  <si>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</si>
  <si>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</si>
  <si>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</si>
  <si>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</si>
  <si>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</si>
  <si>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</si>
  <si>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</si>
  <si>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</si>
  <si>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</si>
  <si>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</si>
  <si>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</si>
  <si>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</si>
  <si>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</si>
  <si>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</si>
  <si>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</si>
  <si>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</si>
  <si>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</si>
  <si>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</si>
  <si>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</si>
  <si>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</si>
  <si>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</si>
  <si>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</si>
  <si>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</si>
  <si>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</si>
  <si>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</si>
  <si>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</si>
  <si>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</si>
  <si>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</si>
  <si>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</si>
  <si>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</si>
  <si>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</si>
  <si>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</si>
  <si>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</si>
  <si>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</si>
  <si>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</si>
  <si>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</si>
  <si>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</si>
  <si>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</si>
  <si>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</si>
  <si>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</si>
  <si>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</si>
  <si>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</si>
  <si>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</si>
  <si>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</si>
  <si>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</si>
  <si>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</si>
  <si>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</si>
  <si>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</si>
  <si>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</si>
  <si>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</si>
  <si>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</si>
  <si>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</si>
  <si>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</si>
  <si>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</si>
  <si>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</si>
  <si>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</si>
  <si>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</si>
  <si>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</si>
  <si>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</si>
  <si>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</si>
  <si>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</si>
  <si>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</si>
  <si>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</si>
  <si>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</si>
  <si>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</si>
  <si>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</si>
  <si>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</si>
  <si>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</si>
  <si>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</si>
  <si>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</si>
  <si>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</si>
  <si>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</si>
  <si>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</si>
  <si>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</si>
  <si>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</si>
  <si>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</si>
  <si>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</si>
  <si>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</si>
  <si>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</si>
  <si>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</si>
  <si>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</si>
  <si>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</si>
  <si>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</si>
  <si>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</si>
  <si>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</si>
  <si>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</si>
  <si>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</si>
  <si>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</si>
  <si>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</si>
  <si>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</si>
  <si>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</si>
  <si>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</si>
  <si>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</si>
  <si>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</si>
  <si>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</si>
  <si>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</si>
  <si>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</si>
  <si>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</si>
  <si>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</si>
  <si>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</si>
  <si>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</si>
  <si>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</si>
  <si>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</si>
  <si>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</si>
  <si>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</si>
  <si>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</si>
  <si>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</si>
  <si>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</si>
  <si>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</si>
  <si>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</si>
  <si>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</si>
  <si>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</si>
  <si>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</si>
  <si>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</si>
  <si>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</si>
  <si>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</si>
  <si>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</si>
  <si>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</si>
  <si>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</si>
  <si>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</si>
  <si>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</si>
  <si>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</si>
  <si>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</si>
  <si>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</si>
  <si>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</si>
  <si>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</si>
  <si>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</si>
  <si>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</si>
  <si>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</si>
  <si>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</si>
  <si>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</si>
  <si>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</si>
  <si>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</si>
  <si>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</si>
  <si>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</si>
  <si>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</si>
  <si>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</si>
  <si>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</si>
  <si>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</si>
  <si>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</si>
  <si>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</si>
  <si>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</si>
  <si>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</si>
  <si>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</si>
  <si>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</si>
  <si>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</si>
  <si>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</si>
  <si>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</si>
  <si>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</si>
  <si>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</si>
  <si>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</si>
  <si>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</si>
  <si>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</si>
  <si>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</si>
  <si>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</si>
  <si>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</si>
  <si>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</si>
  <si>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</si>
  <si>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</si>
  <si>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</si>
  <si>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</si>
  <si>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</si>
  <si>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</si>
  <si>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</si>
  <si>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</si>
  <si>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</si>
  <si>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</si>
  <si>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</si>
  <si>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</si>
  <si>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</si>
  <si>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</si>
  <si>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</si>
  <si>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</si>
  <si>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</si>
  <si>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</si>
  <si>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</si>
  <si>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</si>
  <si>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</si>
  <si>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</si>
  <si>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</si>
  <si>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</si>
  <si>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</si>
  <si>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</si>
  <si>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</si>
  <si>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</si>
  <si>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</si>
  <si>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</si>
  <si>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</si>
  <si>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</si>
  <si>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</si>
  <si>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</si>
  <si>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</si>
  <si>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</si>
  <si>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</si>
  <si>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</si>
  <si>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</si>
  <si>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</si>
  <si>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</si>
  <si>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</si>
  <si>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</si>
  <si>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</si>
  <si>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</si>
  <si>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</si>
  <si>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</si>
  <si>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</si>
  <si>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</si>
  <si>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</si>
  <si>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</si>
  <si>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</si>
  <si>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</si>
  <si>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</si>
  <si>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</si>
  <si>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</si>
  <si>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</si>
  <si>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</si>
  <si>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</si>
  <si>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</si>
  <si>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</si>
  <si>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</si>
  <si>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</si>
  <si>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</si>
  <si>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</si>
  <si>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</si>
  <si>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</si>
  <si>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</si>
  <si>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</si>
  <si>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</si>
  <si>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</si>
  <si>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</si>
  <si>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</si>
  <si>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</si>
  <si>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</si>
  <si>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</si>
  <si>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</si>
  <si>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</si>
  <si>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</si>
  <si>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</si>
  <si>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</si>
  <si>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</si>
  <si>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</si>
  <si>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</si>
  <si>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</si>
  <si>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</si>
  <si>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</si>
  <si>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</si>
  <si>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</si>
  <si>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</si>
  <si>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</si>
  <si>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</si>
  <si>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</si>
  <si>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</si>
  <si>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</si>
  <si>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</si>
  <si>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</si>
  <si>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</si>
  <si>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</si>
  <si>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</si>
  <si>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</si>
  <si>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</si>
  <si>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</si>
  <si>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</si>
  <si>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</si>
  <si>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</si>
  <si>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</si>
  <si>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</si>
  <si>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</si>
  <si>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</si>
  <si>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</si>
  <si>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</si>
  <si>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</si>
  <si>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</si>
  <si>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</si>
  <si>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</si>
  <si>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</si>
  <si>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</si>
  <si>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</si>
  <si>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</si>
  <si>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</si>
  <si>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</si>
  <si>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</si>
  <si>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</si>
  <si>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</si>
  <si>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</si>
  <si>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</si>
  <si>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</si>
  <si>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</si>
  <si>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</si>
  <si>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</si>
  <si>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</si>
  <si>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</si>
  <si>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</si>
  <si>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</si>
  <si>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</si>
  <si>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</si>
  <si>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</si>
  <si>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</si>
  <si>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</si>
  <si>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</si>
  <si>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</si>
  <si>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</si>
  <si>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</si>
  <si>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</si>
  <si>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</si>
  <si>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</si>
  <si>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</si>
  <si>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</si>
  <si>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</si>
  <si>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</si>
  <si>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</si>
  <si>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</si>
  <si>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</si>
  <si>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</si>
  <si>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</si>
  <si>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</si>
  <si>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</si>
  <si>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</si>
  <si>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</si>
  <si>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</si>
  <si>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</si>
  <si>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</si>
  <si>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</si>
  <si>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</si>
  <si>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</si>
  <si>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</si>
  <si>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</si>
  <si>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</si>
  <si>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</si>
  <si>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</si>
  <si>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</si>
  <si>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</si>
  <si>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</si>
  <si>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</si>
  <si>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</si>
  <si>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</si>
  <si>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</si>
  <si>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</si>
  <si>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</si>
  <si>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</si>
  <si>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</si>
  <si>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</si>
  <si>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</si>
  <si>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</si>
  <si>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</si>
  <si>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</si>
  <si>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</si>
  <si>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</si>
  <si>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</si>
  <si>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</si>
  <si>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</si>
  <si>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</si>
  <si>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</si>
  <si>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</si>
  <si>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</si>
  <si>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</si>
  <si>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</si>
  <si>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</si>
  <si>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</si>
  <si>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</si>
  <si>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</si>
  <si>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</si>
  <si>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</si>
  <si>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</si>
  <si>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</si>
  <si>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</si>
  <si>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</si>
  <si>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</si>
  <si>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</si>
  <si>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</si>
  <si>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</si>
  <si>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</si>
  <si>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</si>
  <si>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</si>
  <si>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</si>
  <si>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</si>
  <si>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</si>
  <si>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</si>
  <si>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</si>
  <si>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</si>
  <si>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</si>
  <si>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</si>
  <si>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</si>
  <si>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</si>
  <si>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</si>
  <si>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</si>
  <si>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</si>
  <si>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</si>
  <si>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</si>
  <si>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</si>
  <si>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</si>
  <si>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</si>
  <si>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</si>
  <si>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</si>
  <si>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</si>
  <si>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</si>
  <si>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</si>
  <si>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</si>
  <si>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</si>
  <si>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</si>
  <si>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</si>
  <si>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</si>
  <si>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</si>
  <si>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</si>
  <si>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</si>
  <si>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</si>
  <si>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</si>
  <si>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</si>
  <si>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</si>
  <si>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</si>
  <si>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</si>
  <si>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</si>
  <si>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</si>
  <si>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</si>
  <si>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</si>
  <si>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</si>
  <si>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</si>
  <si>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</si>
  <si>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</si>
  <si>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</si>
  <si>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</si>
  <si>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</si>
  <si>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</si>
  <si>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</si>
  <si>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</si>
  <si>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</si>
  <si>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</si>
  <si>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</si>
  <si>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</si>
  <si>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</si>
  <si>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</si>
  <si>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</si>
  <si>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</si>
  <si>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</si>
  <si>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</si>
  <si>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</si>
  <si>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</si>
  <si>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</si>
  <si>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</si>
  <si>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</si>
  <si>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</si>
  <si>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</si>
  <si>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</si>
  <si>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</si>
  <si>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</si>
  <si>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</si>
  <si>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</si>
  <si>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</si>
  <si>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</si>
  <si>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</si>
  <si>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</si>
  <si>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</si>
  <si>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</si>
  <si>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</si>
  <si>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</si>
  <si>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</si>
  <si>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</si>
  <si>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</si>
  <si>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</si>
  <si>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</si>
  <si>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</si>
  <si>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</si>
  <si>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</si>
  <si>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</si>
  <si>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</si>
  <si>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</si>
  <si>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</si>
  <si>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</si>
  <si>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</si>
  <si>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</si>
  <si>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</si>
  <si>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</si>
  <si>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</si>
  <si>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</si>
  <si>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</si>
  <si>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</si>
  <si>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</si>
  <si>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</si>
  <si>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</si>
  <si>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</si>
  <si>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</si>
  <si>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</si>
  <si>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</si>
  <si>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</si>
  <si>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</si>
  <si>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</si>
  <si>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</si>
  <si>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</si>
  <si>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</si>
  <si>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</si>
  <si>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</si>
  <si>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</si>
  <si>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</si>
  <si>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</si>
  <si>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</si>
  <si>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</si>
  <si>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</si>
  <si>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</si>
  <si>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</si>
  <si>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</si>
  <si>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</si>
  <si>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</si>
  <si>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</si>
  <si>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</si>
  <si>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</si>
  <si>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</si>
  <si>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</si>
  <si>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</si>
  <si>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</si>
  <si>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</si>
  <si>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</si>
  <si>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</si>
  <si>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</si>
  <si>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</si>
  <si>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</si>
  <si>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</si>
  <si>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</si>
  <si>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</si>
  <si>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</si>
  <si>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</si>
  <si>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</si>
  <si>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</si>
  <si>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</si>
  <si>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</si>
  <si>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</si>
  <si>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</si>
  <si>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</si>
  <si>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</si>
  <si>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</si>
  <si>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</si>
  <si>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</si>
  <si>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</si>
  <si>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</si>
  <si>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</si>
  <si>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</si>
  <si>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</si>
  <si>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</si>
  <si>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</si>
  <si>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</si>
  <si>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</si>
  <si>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</si>
  <si>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</si>
  <si>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</si>
  <si>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</si>
  <si>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</si>
  <si>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</si>
  <si>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</si>
  <si>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</si>
  <si>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</si>
  <si>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</si>
  <si>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</si>
  <si>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</si>
  <si>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</si>
  <si>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</si>
  <si>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</si>
  <si>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</si>
  <si>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</si>
  <si>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</si>
  <si>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</si>
  <si>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</si>
  <si>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</si>
  <si>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</si>
  <si>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</si>
  <si>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</si>
  <si>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</si>
  <si>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</si>
  <si>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</si>
  <si>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</si>
  <si>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</si>
  <si>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</si>
  <si>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</si>
  <si>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</si>
  <si>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</si>
  <si>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</si>
  <si>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</si>
  <si>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</si>
  <si>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</si>
  <si>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</si>
  <si>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</si>
  <si>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</si>
  <si>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</si>
  <si>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</si>
  <si>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</si>
  <si>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</si>
  <si>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</si>
  <si>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</si>
  <si>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</si>
  <si>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</si>
  <si>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</si>
  <si>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</si>
  <si>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</si>
  <si>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</si>
  <si>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</si>
  <si>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</si>
  <si>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</si>
  <si>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</si>
  <si>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</si>
  <si>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</si>
  <si>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</si>
  <si>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</si>
  <si>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</si>
  <si>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</si>
  <si>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</si>
  <si>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</si>
  <si>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</si>
  <si>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</si>
  <si>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</si>
  <si>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</si>
  <si>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</si>
  <si>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</si>
  <si>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</si>
  <si>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</si>
  <si>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</si>
  <si>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</si>
  <si>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</si>
  <si>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</si>
  <si>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</si>
  <si>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</si>
  <si>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</si>
  <si>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</si>
  <si>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</si>
  <si>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</si>
  <si>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</si>
  <si>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</si>
  <si>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</si>
  <si>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</si>
  <si>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</si>
  <si>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</si>
  <si>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</si>
  <si>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</si>
  <si>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</si>
  <si>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</si>
  <si>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</si>
  <si>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</si>
  <si>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</si>
  <si>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</si>
  <si>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</si>
  <si>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</si>
  <si>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</si>
  <si>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</si>
  <si>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</si>
  <si>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</si>
  <si>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</si>
  <si>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</si>
  <si>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</si>
  <si>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</si>
  <si>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</si>
  <si>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</si>
  <si>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</si>
  <si>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</si>
  <si>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</si>
  <si>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</si>
  <si>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</si>
  <si>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</si>
  <si>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</si>
  <si>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</si>
  <si>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</si>
  <si>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</si>
  <si>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</si>
  <si>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</si>
  <si>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</si>
  <si>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</si>
  <si>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</si>
  <si>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</si>
  <si>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</si>
  <si>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</si>
  <si>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</si>
  <si>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</si>
  <si>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</si>
  <si>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</si>
  <si>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</si>
  <si>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</si>
  <si>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</si>
  <si>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</si>
  <si>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</si>
  <si>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</si>
  <si>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</si>
  <si>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</si>
  <si>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</si>
  <si>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</si>
  <si>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</si>
  <si>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</si>
  <si>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</si>
  <si>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</si>
  <si>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</si>
  <si>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</si>
  <si>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</si>
  <si>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</si>
  <si>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</si>
  <si>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</si>
  <si>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</si>
  <si>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</si>
  <si>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</si>
  <si>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</si>
  <si>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</si>
  <si>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</si>
  <si>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</si>
  <si>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</si>
  <si>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</si>
  <si>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</si>
  <si>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</si>
  <si>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</si>
  <si>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</si>
  <si>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</si>
  <si>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</si>
  <si>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</si>
  <si>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</si>
  <si>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</si>
  <si>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</si>
  <si>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</si>
  <si>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</si>
  <si>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</si>
  <si>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</si>
  <si>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</si>
  <si>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</si>
  <si>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</si>
  <si>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</si>
  <si>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</si>
  <si>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</si>
  <si>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</si>
  <si>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</si>
  <si>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</si>
  <si>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</si>
  <si>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</si>
  <si>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</si>
  <si>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</si>
  <si>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</si>
  <si>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</si>
  <si>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</si>
  <si>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</si>
  <si>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</si>
  <si>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</si>
  <si>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</si>
  <si>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</si>
  <si>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</si>
  <si>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</si>
  <si>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</si>
  <si>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</si>
  <si>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</si>
  <si>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</si>
  <si>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</si>
  <si>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</si>
  <si>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</si>
  <si>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</si>
  <si>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</si>
  <si>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</si>
  <si>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</si>
  <si>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</si>
  <si>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</si>
  <si>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</si>
  <si>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</si>
  <si>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</si>
  <si>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</si>
  <si>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</si>
  <si>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</si>
  <si>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</si>
  <si>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</si>
  <si>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</si>
  <si>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</si>
  <si>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</si>
  <si>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</si>
  <si>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</si>
  <si>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</si>
  <si>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</si>
  <si>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</si>
  <si>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</si>
  <si>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</si>
  <si>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</si>
  <si>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</si>
  <si>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</si>
  <si>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</si>
  <si>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</si>
  <si>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</si>
  <si>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</si>
  <si>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</si>
  <si>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</si>
  <si>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</si>
  <si>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</si>
  <si>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</si>
  <si>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</si>
  <si>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</si>
  <si>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</si>
  <si>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</si>
  <si>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</si>
  <si>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</si>
  <si>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</si>
  <si>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</si>
  <si>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</si>
  <si>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</si>
  <si>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</si>
  <si>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</si>
  <si>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</si>
  <si>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</si>
  <si>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</si>
  <si>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</si>
  <si>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</si>
  <si>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</si>
  <si>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</si>
  <si>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</si>
  <si>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</si>
  <si>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</si>
  <si>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</si>
  <si>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</si>
  <si>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</si>
  <si>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</si>
  <si>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</si>
  <si>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</si>
  <si>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</si>
  <si>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</si>
  <si>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</si>
  <si>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</si>
  <si>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</si>
  <si>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</si>
  <si>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</si>
  <si>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</si>
  <si>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</si>
  <si>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</si>
  <si>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</si>
  <si>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</si>
  <si>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</si>
  <si>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</si>
  <si>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</si>
  <si>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</si>
  <si>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</si>
  <si>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</si>
  <si>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</si>
  <si>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</si>
  <si>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</si>
  <si>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</si>
  <si>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</si>
  <si>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</si>
  <si>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</si>
  <si>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</si>
  <si>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</si>
  <si>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</si>
  <si>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</si>
  <si>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</si>
  <si>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</si>
  <si>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</si>
  <si>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</si>
  <si>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</si>
  <si>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</si>
  <si>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</si>
  <si>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</si>
  <si>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</si>
  <si>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</si>
  <si>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</si>
  <si>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</si>
  <si>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</si>
  <si>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</si>
  <si>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</si>
  <si>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</si>
  <si>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</si>
  <si>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</si>
  <si>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</si>
  <si>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</si>
  <si>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</si>
  <si>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</si>
  <si>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</si>
  <si>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</si>
  <si>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</si>
  <si>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</si>
  <si>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</si>
  <si>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</si>
  <si>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</si>
  <si>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</si>
  <si>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</si>
  <si>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</si>
  <si>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</si>
  <si>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</si>
  <si>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</si>
  <si>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</si>
  <si>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</si>
  <si>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</si>
  <si>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</si>
  <si>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</si>
  <si>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</si>
  <si>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</si>
  <si>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</si>
  <si>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</si>
  <si>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</si>
  <si>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</si>
  <si>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</si>
  <si>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</si>
  <si>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</si>
  <si>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</si>
  <si>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</si>
  <si>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</si>
  <si>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</si>
  <si>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</si>
  <si>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</si>
  <si>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</si>
  <si>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</si>
  <si>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</si>
  <si>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</si>
  <si>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</si>
  <si>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</si>
  <si>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</si>
  <si>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</si>
  <si>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</si>
  <si>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</si>
  <si>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</si>
  <si>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</si>
  <si>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</si>
  <si>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</si>
  <si>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</si>
  <si>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</si>
  <si>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</si>
  <si>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</si>
  <si>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</si>
  <si>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</si>
  <si>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</si>
  <si>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</si>
  <si>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</si>
  <si>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</si>
  <si>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</si>
  <si>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</si>
  <si>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</si>
  <si>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</si>
  <si>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</si>
  <si>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</si>
  <si>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</si>
  <si>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</si>
  <si>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</si>
  <si>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</si>
  <si>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</si>
  <si>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</si>
  <si>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</si>
  <si>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</si>
  <si>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</si>
  <si>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</si>
  <si>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</si>
  <si>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</si>
  <si>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</si>
  <si>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</si>
  <si>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</si>
  <si>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</si>
  <si>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</si>
  <si>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</si>
  <si>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</si>
  <si>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</si>
  <si>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</si>
  <si>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</si>
  <si>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</si>
  <si>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</si>
  <si>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</si>
  <si>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</si>
  <si>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</si>
  <si>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</si>
  <si>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</si>
  <si>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</si>
  <si>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</si>
  <si>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</si>
  <si>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</si>
  <si>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</si>
  <si>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</si>
  <si>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</si>
  <si>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</si>
  <si>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</si>
  <si>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</si>
  <si>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</si>
  <si>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</si>
  <si>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</si>
  <si>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</si>
  <si>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</si>
  <si>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</si>
  <si>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</si>
  <si>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</si>
  <si>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</si>
  <si>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</si>
  <si>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</si>
  <si>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</si>
  <si>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</si>
  <si>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</si>
  <si>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</si>
  <si>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</si>
  <si>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</si>
  <si>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</si>
  <si>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</si>
  <si>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</si>
  <si>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</si>
  <si>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</si>
  <si>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</si>
  <si>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</si>
  <si>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</si>
  <si>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</si>
  <si>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</si>
  <si>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</si>
  <si>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</si>
  <si>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</si>
  <si>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</si>
  <si>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</si>
  <si>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</si>
  <si>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</si>
  <si>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</si>
  <si>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</si>
  <si>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</si>
  <si>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</si>
  <si>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</si>
  <si>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</si>
  <si>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</si>
  <si>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</si>
  <si>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</si>
  <si>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</si>
  <si>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</si>
  <si>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</si>
  <si>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</si>
  <si>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</si>
  <si>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</si>
  <si>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</si>
  <si>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</si>
  <si>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</si>
  <si>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</si>
  <si>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</si>
  <si>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</si>
  <si>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</si>
  <si>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</si>
  <si>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</si>
  <si>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</si>
  <si>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</si>
  <si>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</si>
  <si>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</si>
  <si>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</si>
  <si>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</si>
  <si>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</si>
  <si>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</si>
  <si>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</si>
  <si>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</si>
  <si>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</si>
  <si>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</si>
  <si>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</si>
  <si>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</si>
  <si>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</si>
  <si>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</si>
  <si>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</si>
  <si>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</si>
  <si>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</si>
  <si>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</si>
  <si>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</si>
  <si>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</si>
  <si>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</si>
  <si>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</si>
  <si>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</si>
  <si>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</si>
  <si>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</si>
  <si>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</si>
  <si>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</si>
  <si>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</si>
  <si>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</si>
  <si>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</si>
  <si>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</si>
  <si>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</si>
  <si>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</si>
  <si>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</si>
  <si>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</si>
  <si>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</si>
  <si>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</si>
  <si>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</si>
  <si>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</si>
  <si>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</si>
  <si>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</si>
  <si>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</si>
  <si>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</si>
  <si>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</si>
  <si>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</si>
  <si>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</si>
  <si>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</si>
  <si>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</si>
  <si>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</si>
  <si>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</si>
  <si>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</si>
  <si>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</si>
  <si>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</si>
  <si>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</si>
  <si>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</si>
  <si>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</si>
  <si>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</si>
  <si>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</si>
  <si>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</si>
  <si>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</si>
  <si>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</si>
  <si>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</si>
  <si>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</si>
  <si>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</si>
  <si>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</si>
  <si>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</si>
  <si>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</si>
  <si>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</si>
  <si>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</si>
  <si>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</si>
  <si>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</si>
  <si>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</si>
  <si>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</si>
  <si>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</si>
  <si>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</si>
  <si>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</si>
  <si>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</si>
  <si>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</si>
  <si>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</si>
  <si>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</si>
  <si>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</si>
  <si>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</si>
  <si>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</si>
  <si>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</si>
  <si>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</si>
  <si>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</si>
  <si>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</si>
  <si>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</si>
  <si>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</si>
  <si>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</si>
  <si>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</si>
  <si>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</si>
  <si>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</si>
  <si>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</si>
  <si>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</si>
  <si>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</si>
  <si>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</si>
  <si>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</si>
  <si>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</si>
  <si>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</si>
  <si>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</si>
  <si>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</si>
  <si>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</si>
  <si>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</si>
  <si>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</si>
  <si>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</si>
  <si>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</si>
  <si>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</si>
  <si>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</si>
  <si>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</si>
  <si>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</si>
  <si>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</si>
  <si>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</si>
  <si>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</si>
  <si>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</si>
  <si>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</si>
  <si>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</si>
  <si>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</si>
  <si>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</si>
  <si>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</si>
  <si>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</si>
  <si>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</si>
  <si>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</si>
  <si>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</si>
  <si>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</si>
  <si>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</si>
  <si>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</si>
  <si>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</si>
  <si>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</si>
  <si>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</si>
  <si>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</si>
  <si>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</si>
  <si>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</si>
  <si>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</si>
  <si>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</si>
  <si>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</si>
  <si>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</si>
  <si>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</si>
  <si>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</si>
  <si>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</si>
  <si>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</si>
  <si>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</si>
  <si>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</si>
  <si>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</si>
  <si>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</si>
  <si>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</si>
  <si>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</si>
  <si>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</si>
  <si>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</si>
  <si>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</si>
  <si>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</si>
  <si>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</si>
  <si>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</si>
  <si>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</si>
  <si>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</si>
  <si>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</si>
  <si>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</si>
  <si>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</si>
  <si>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</si>
  <si>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</si>
  <si>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</si>
  <si>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</si>
  <si>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</si>
  <si>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</si>
  <si>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</si>
  <si>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</si>
  <si>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</si>
  <si>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</si>
  <si>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</si>
  <si>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</si>
  <si>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</si>
  <si>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</si>
  <si>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</si>
  <si>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</si>
  <si>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</si>
  <si>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</si>
  <si>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</si>
  <si>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</si>
  <si>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</si>
  <si>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</si>
  <si>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</si>
  <si>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</si>
  <si>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</si>
  <si>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</si>
  <si>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</si>
  <si>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</si>
  <si>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</si>
  <si>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</si>
  <si>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</si>
  <si>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</si>
  <si>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</si>
  <si>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</si>
  <si>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</si>
  <si>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</si>
  <si>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</si>
  <si>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</si>
  <si>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</si>
  <si>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</si>
  <si>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</si>
  <si>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</si>
  <si>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</si>
  <si>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</si>
  <si>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</si>
  <si>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</si>
  <si>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</si>
  <si>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</si>
  <si>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</si>
  <si>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</si>
  <si>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</si>
  <si>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</si>
  <si>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</si>
  <si>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</si>
  <si>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</si>
  <si>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</si>
  <si>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</si>
  <si>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</si>
  <si>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</si>
  <si>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</si>
  <si>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</si>
  <si>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</si>
  <si>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</si>
  <si>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</si>
  <si>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</si>
  <si>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</si>
  <si>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</si>
  <si>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</si>
  <si>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</si>
  <si>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</si>
  <si>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</si>
  <si>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</si>
  <si>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</si>
  <si>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</si>
  <si>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</si>
  <si>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</si>
  <si>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</si>
  <si>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</si>
  <si>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</si>
  <si>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</si>
  <si>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</si>
  <si>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</si>
  <si>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</si>
  <si>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</si>
  <si>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</si>
  <si>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</si>
  <si>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</si>
  <si>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</si>
  <si>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</si>
  <si>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</si>
  <si>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</si>
  <si>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</si>
  <si>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</si>
  <si>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</si>
  <si>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</si>
  <si>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</si>
  <si>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</si>
  <si>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</si>
  <si>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</si>
  <si>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</si>
  <si>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</si>
  <si>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</si>
  <si>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</si>
  <si>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</si>
  <si>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</si>
  <si>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</si>
  <si>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</si>
  <si>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</si>
  <si>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</si>
  <si>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</si>
  <si>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</si>
  <si>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</si>
  <si>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</si>
  <si>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</si>
  <si>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</si>
  <si>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</si>
  <si>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</si>
  <si>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</si>
  <si>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</si>
  <si>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</si>
  <si>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</si>
  <si>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</si>
  <si>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</si>
  <si>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</si>
  <si>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</si>
  <si>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</si>
  <si>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</si>
  <si>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</si>
  <si>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</si>
  <si>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</si>
  <si>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</si>
  <si>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</si>
  <si>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</si>
  <si>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</si>
  <si>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</si>
  <si>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</si>
  <si>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</si>
  <si>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</si>
  <si>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</si>
  <si>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</si>
  <si>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</si>
  <si>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</si>
  <si>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</si>
  <si>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</si>
  <si>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</si>
  <si>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</si>
  <si>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</si>
  <si>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</si>
  <si>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</si>
  <si>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</si>
  <si>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</si>
  <si>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</si>
  <si>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</si>
  <si>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</si>
  <si>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</si>
  <si>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</si>
  <si>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</si>
  <si>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</si>
  <si>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</si>
  <si>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</si>
  <si>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</si>
  <si>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</si>
  <si>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</si>
  <si>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</si>
  <si>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</si>
  <si>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</si>
  <si>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</si>
  <si>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</si>
  <si>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</si>
  <si>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</si>
  <si>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</si>
  <si>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</si>
  <si>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</si>
  <si>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</si>
  <si>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</si>
  <si>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</si>
  <si>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</si>
  <si>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</si>
  <si>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</si>
  <si>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</si>
  <si>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</si>
  <si>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</si>
  <si>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</si>
  <si>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</si>
  <si>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</si>
  <si>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</si>
  <si>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</si>
  <si>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</si>
  <si>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</si>
  <si>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</si>
  <si>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</si>
  <si>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</si>
  <si>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</si>
  <si>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</si>
  <si>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</si>
  <si>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</si>
  <si>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</si>
  <si>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</si>
  <si>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</si>
  <si>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</si>
  <si>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</si>
  <si>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</si>
  <si>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</si>
  <si>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</si>
  <si>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</si>
  <si>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</si>
  <si>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</si>
  <si>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</si>
  <si>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</si>
  <si>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</si>
  <si>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</si>
  <si>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</si>
  <si>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</si>
  <si>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</si>
  <si>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</si>
  <si>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</si>
  <si>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</si>
  <si>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</si>
  <si>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</si>
  <si>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</si>
  <si>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</si>
  <si>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</si>
  <si>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</si>
  <si>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</si>
  <si>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</si>
  <si>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</si>
  <si>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</si>
  <si>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</si>
  <si>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</si>
  <si>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</si>
  <si>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</si>
  <si>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</si>
  <si>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</si>
  <si>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</si>
  <si>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</si>
  <si>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</si>
  <si>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</si>
  <si>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</si>
  <si>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</si>
  <si>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</si>
  <si>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</si>
  <si>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</si>
  <si>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</si>
  <si>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</si>
  <si>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</si>
  <si>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</si>
  <si>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</si>
  <si>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</si>
  <si>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</si>
  <si>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</si>
  <si>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</si>
  <si>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</si>
  <si>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</si>
  <si>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</si>
  <si>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</si>
  <si>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</si>
  <si>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</si>
  <si>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</si>
  <si>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</si>
  <si>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</si>
  <si>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</si>
  <si>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</si>
  <si>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</si>
  <si>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</si>
  <si>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</si>
  <si>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</si>
  <si>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</si>
  <si>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</si>
  <si>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</si>
  <si>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</si>
  <si>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</si>
  <si>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</si>
  <si>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</si>
  <si>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</si>
  <si>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</si>
  <si>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</si>
  <si>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</si>
  <si>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</si>
  <si>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</si>
  <si>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</si>
  <si>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</si>
  <si>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</si>
  <si>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</si>
  <si>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</si>
  <si>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</si>
  <si>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</si>
  <si>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</si>
  <si>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</si>
  <si>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</si>
  <si>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</si>
  <si>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</si>
  <si>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</si>
  <si>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</si>
  <si>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</si>
  <si>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</si>
  <si>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</si>
  <si>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</si>
  <si>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</si>
  <si>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</si>
  <si>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</si>
  <si>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</si>
  <si>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</si>
  <si>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</si>
  <si>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</si>
  <si>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</si>
  <si>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</si>
  <si>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</si>
  <si>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</si>
  <si>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</si>
  <si>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</si>
  <si>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</si>
  <si>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</si>
  <si>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</si>
  <si>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</si>
  <si>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</si>
  <si>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</si>
  <si>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</si>
  <si>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</si>
  <si>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</si>
  <si>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</si>
  <si>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</si>
  <si>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</si>
  <si>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</si>
  <si>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</si>
  <si>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</si>
  <si>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</si>
  <si>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</si>
  <si>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</si>
  <si>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</si>
  <si>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</si>
  <si>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</si>
  <si>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</si>
  <si>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</si>
  <si>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</si>
  <si>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</si>
  <si>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</si>
  <si>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</si>
  <si>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</si>
  <si>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</si>
  <si>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</si>
  <si>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</si>
  <si>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</si>
  <si>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</si>
  <si>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</si>
  <si>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</si>
  <si>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</si>
  <si>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</si>
  <si>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</si>
  <si>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</si>
  <si>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</si>
  <si>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</si>
  <si>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</si>
  <si>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</si>
  <si>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</si>
  <si>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</si>
  <si>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</si>
  <si>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</si>
  <si>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</si>
  <si>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</si>
  <si>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</si>
  <si>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</si>
  <si>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</si>
  <si>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</si>
  <si>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</si>
  <si>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</si>
  <si>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</si>
  <si>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</si>
  <si>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</si>
  <si>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</si>
  <si>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</si>
  <si>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</si>
  <si>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</si>
  <si>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</si>
  <si>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</si>
  <si>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</si>
  <si>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</si>
  <si>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</si>
  <si>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</si>
  <si>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</si>
  <si>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</si>
  <si>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</si>
  <si>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</si>
  <si>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</si>
  <si>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</si>
  <si>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</si>
  <si>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</si>
  <si>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</si>
  <si>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</si>
  <si>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</si>
  <si>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</si>
  <si>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</si>
  <si>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</si>
  <si>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</si>
  <si>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</si>
  <si>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</si>
  <si>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</si>
  <si>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</si>
  <si>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</si>
  <si>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</si>
  <si>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</si>
  <si>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</si>
  <si>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</si>
  <si>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</si>
  <si>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</si>
  <si>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</si>
  <si>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</si>
  <si>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</si>
  <si>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</si>
  <si>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</si>
  <si>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</si>
  <si>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</si>
  <si>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</si>
  <si>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</si>
  <si>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</si>
  <si>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</si>
  <si>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</si>
  <si>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</si>
  <si>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</si>
  <si>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</si>
  <si>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</si>
  <si>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</si>
  <si>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</si>
  <si>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</si>
  <si>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</si>
  <si>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</si>
  <si>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</si>
  <si>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</si>
  <si>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</si>
  <si>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</si>
  <si>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</si>
  <si>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</si>
  <si>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</si>
  <si>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</si>
  <si>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</si>
  <si>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</si>
  <si>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</si>
  <si>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</si>
  <si>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</si>
  <si>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</si>
  <si>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</si>
  <si>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</si>
  <si>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</si>
  <si>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</si>
  <si>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</si>
  <si>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</si>
  <si>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</si>
  <si>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</si>
  <si>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</si>
  <si>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</si>
  <si>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</si>
  <si>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</si>
  <si>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</si>
  <si>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</si>
  <si>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</si>
  <si>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</si>
  <si>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</si>
  <si>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</si>
  <si>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</si>
  <si>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</si>
  <si>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</si>
  <si>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</si>
  <si>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</si>
  <si>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</si>
  <si>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</si>
  <si>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</si>
  <si>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</si>
  <si>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</si>
  <si>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</si>
  <si>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</si>
  <si>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</si>
  <si>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</si>
  <si>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</si>
  <si>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</si>
  <si>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</si>
  <si>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</si>
  <si>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</si>
  <si>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</si>
  <si>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</si>
  <si>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</si>
  <si>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</si>
  <si>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</si>
  <si>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</si>
  <si>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</si>
  <si>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</si>
  <si>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</si>
  <si>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</si>
  <si>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</si>
  <si>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</si>
  <si>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</si>
  <si>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</si>
  <si>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</si>
  <si>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</si>
  <si>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</si>
  <si>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</si>
  <si>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</si>
  <si>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</si>
  <si>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</si>
  <si>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</si>
  <si>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</si>
  <si>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</si>
  <si>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</si>
  <si>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</si>
  <si>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</si>
  <si>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</si>
  <si>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</si>
  <si>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</si>
  <si>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</si>
  <si>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</si>
  <si>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</si>
  <si>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</si>
  <si>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</si>
  <si>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</si>
  <si>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</si>
  <si>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</si>
  <si>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</si>
  <si>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</si>
  <si>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</si>
  <si>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</si>
  <si>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</si>
  <si>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</si>
  <si>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</si>
  <si>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</si>
  <si>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</si>
  <si>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</si>
  <si>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</si>
  <si>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</si>
  <si>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</si>
  <si>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</si>
  <si>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</si>
  <si>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</si>
  <si>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</si>
  <si>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</si>
  <si>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</si>
  <si>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</si>
  <si>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</si>
  <si>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</si>
  <si>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</si>
  <si>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</si>
  <si>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</si>
  <si>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</si>
  <si>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</si>
  <si>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</si>
  <si>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</si>
  <si>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</si>
  <si>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</si>
  <si>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</si>
  <si>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</si>
  <si>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</si>
  <si>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</si>
  <si>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</si>
  <si>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</si>
  <si>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</si>
  <si>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</si>
  <si>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</si>
  <si>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</si>
  <si>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</si>
  <si>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</si>
  <si>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</si>
  <si>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</si>
  <si>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</si>
  <si>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</si>
  <si>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</si>
  <si>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</si>
  <si>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</si>
  <si>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</si>
  <si>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</si>
  <si>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</si>
  <si>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</si>
  <si>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</si>
  <si>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</si>
  <si>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</si>
  <si>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</si>
  <si>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</si>
  <si>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</si>
  <si>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</si>
  <si>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</si>
  <si>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</si>
  <si>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</si>
  <si>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</si>
  <si>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</si>
  <si>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</si>
  <si>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</si>
  <si>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</si>
  <si>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</si>
  <si>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</si>
  <si>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</si>
  <si>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</si>
  <si>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</si>
  <si>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</si>
  <si>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</si>
  <si>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</si>
  <si>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</si>
  <si>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</si>
  <si>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</si>
  <si>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</si>
  <si>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</si>
  <si>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</si>
  <si>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</si>
  <si>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</si>
  <si>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</si>
  <si>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</si>
  <si>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</si>
  <si>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</si>
  <si>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</si>
  <si>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</si>
  <si>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</si>
  <si>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</si>
  <si>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</si>
  <si>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</si>
  <si>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</si>
  <si>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</si>
  <si>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</si>
  <si>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</si>
  <si>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</si>
  <si>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</si>
  <si>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</si>
  <si>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</si>
  <si>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</si>
  <si>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</si>
  <si>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</si>
  <si>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</si>
  <si>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</si>
  <si>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</si>
  <si>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</si>
  <si>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</si>
  <si>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</si>
  <si>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</si>
  <si>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</si>
  <si>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</si>
  <si>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</si>
  <si>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</si>
  <si>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</si>
  <si>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</si>
  <si>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</si>
  <si>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</si>
  <si>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</si>
  <si>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</si>
  <si>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</si>
  <si>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</si>
  <si>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</si>
  <si>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</si>
  <si>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</si>
  <si>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</si>
  <si>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</si>
  <si>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</si>
  <si>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</si>
  <si>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</si>
  <si>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</si>
  <si>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</si>
  <si>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</si>
  <si>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</si>
  <si>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</si>
  <si>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</si>
  <si>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</si>
  <si>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</si>
  <si>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</si>
  <si>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</si>
  <si>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</si>
  <si>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</si>
  <si>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</si>
  <si>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</si>
  <si>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</si>
  <si>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</si>
  <si>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</si>
  <si>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</si>
  <si>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</si>
  <si>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</si>
  <si>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</si>
  <si>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</si>
  <si>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</si>
  <si>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</si>
  <si>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</si>
  <si>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</si>
  <si>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</si>
  <si>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</si>
  <si>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</si>
  <si>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</si>
  <si>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</si>
  <si>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</si>
  <si>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</si>
  <si>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</si>
  <si>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</si>
  <si>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</si>
  <si>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</si>
  <si>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</si>
  <si>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</si>
  <si>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</si>
  <si>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</si>
  <si>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</si>
  <si>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</si>
  <si>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</si>
  <si>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</si>
  <si>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</si>
  <si>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</si>
  <si>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</si>
  <si>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</si>
  <si>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</si>
  <si>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</si>
  <si>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</si>
  <si>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</si>
  <si>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</si>
  <si>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</si>
  <si>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</si>
  <si>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</si>
  <si>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</si>
  <si>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</si>
  <si>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</si>
  <si>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</si>
  <si>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</si>
  <si>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</si>
  <si>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</si>
  <si>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</si>
  <si>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</si>
  <si>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</si>
  <si>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</si>
  <si>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</si>
  <si>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</si>
  <si>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</si>
  <si>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</si>
  <si>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</si>
  <si>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</si>
  <si>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</si>
  <si>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</si>
  <si>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</si>
  <si>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</si>
  <si>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</si>
  <si>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</si>
  <si>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</si>
  <si>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</si>
  <si>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</si>
  <si>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</si>
  <si>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</si>
  <si>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</si>
  <si>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</si>
  <si>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</si>
  <si>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</si>
  <si>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</si>
  <si>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</si>
  <si>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</si>
  <si>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</si>
  <si>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</si>
  <si>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</si>
  <si>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</si>
  <si>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</si>
  <si>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</si>
  <si>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</si>
  <si>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</si>
  <si>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</si>
  <si>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</si>
  <si>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</si>
  <si>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</si>
  <si>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</si>
  <si>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</si>
  <si>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</si>
  <si>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</si>
  <si>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</si>
  <si>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</si>
  <si>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</si>
  <si>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</si>
  <si>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</si>
  <si>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</si>
  <si>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</si>
  <si>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</si>
  <si>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</si>
  <si>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</si>
  <si>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</si>
  <si>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</si>
  <si>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</si>
  <si>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</si>
  <si>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</si>
  <si>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</si>
  <si>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</si>
  <si>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</si>
  <si>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</si>
  <si>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</si>
  <si>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</si>
  <si>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</si>
  <si>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</si>
  <si>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</si>
  <si>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</si>
  <si>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</si>
  <si>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</si>
  <si>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</si>
  <si>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</si>
  <si>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</si>
  <si>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</si>
  <si>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</si>
  <si>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</si>
  <si>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</si>
  <si>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</si>
  <si>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</si>
  <si>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</si>
  <si>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</si>
  <si>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</si>
  <si>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</si>
  <si>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</si>
  <si>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</si>
  <si>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</si>
  <si>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</si>
  <si>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</si>
  <si>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</si>
  <si>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</si>
  <si>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</si>
  <si>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</si>
  <si>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</si>
  <si>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</si>
  <si>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</si>
  <si>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</si>
  <si>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</si>
  <si>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</si>
  <si>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</si>
  <si>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</si>
  <si>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</si>
  <si>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</si>
  <si>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</si>
  <si>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</si>
  <si>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</si>
  <si>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</si>
  <si>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</si>
  <si>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</si>
  <si>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</si>
  <si>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</si>
  <si>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</si>
  <si>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</si>
  <si>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</si>
  <si>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</si>
  <si>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</si>
  <si>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</si>
  <si>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</si>
  <si>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</si>
  <si>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</si>
  <si>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</si>
  <si>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</si>
  <si>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</si>
  <si>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</si>
  <si>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</si>
  <si>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</si>
  <si>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</si>
  <si>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</si>
  <si>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</si>
  <si>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</si>
  <si>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</si>
  <si>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</si>
  <si>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</si>
  <si>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</si>
  <si>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</si>
  <si>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</si>
  <si>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</si>
  <si>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</si>
  <si>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</si>
  <si>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</si>
  <si>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</si>
  <si>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</si>
  <si>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</si>
  <si>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</si>
  <si>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</si>
  <si>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</si>
  <si>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</si>
  <si>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</si>
  <si>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</si>
  <si>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</si>
  <si>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</si>
  <si>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</si>
  <si>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</si>
  <si>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</si>
  <si>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</si>
  <si>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</si>
  <si>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</si>
  <si>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</si>
  <si>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</si>
  <si>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</si>
  <si>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</si>
  <si>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</si>
  <si>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</si>
  <si>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</si>
  <si>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</si>
  <si>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</si>
  <si>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</si>
  <si>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</si>
  <si>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</si>
  <si>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</si>
  <si>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</si>
  <si>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</si>
  <si>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</si>
  <si>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</si>
  <si>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</si>
  <si>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</si>
  <si>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</si>
  <si>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</si>
  <si>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</si>
  <si>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</si>
  <si>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</si>
  <si>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</si>
  <si>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</si>
  <si>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</si>
  <si>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</si>
  <si>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</si>
  <si>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</si>
  <si>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</si>
  <si>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</si>
  <si>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</si>
  <si>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</si>
  <si>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</si>
  <si>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</si>
  <si>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</si>
  <si>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</si>
  <si>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</si>
  <si>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</si>
  <si>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</si>
  <si>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</si>
  <si>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</si>
  <si>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</si>
  <si>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</si>
  <si>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</si>
  <si>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</si>
  <si>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</si>
  <si>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</si>
  <si>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</si>
  <si>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</si>
  <si>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</si>
  <si>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</si>
  <si>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</si>
  <si>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</si>
  <si>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</si>
  <si>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</si>
  <si>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</si>
  <si>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</si>
  <si>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</si>
  <si>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</si>
  <si>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</si>
  <si>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</si>
  <si>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</si>
  <si>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</si>
  <si>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</si>
  <si>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</si>
  <si>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</si>
  <si>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</si>
  <si>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</si>
  <si>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</si>
  <si>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</si>
  <si>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</si>
  <si>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</si>
  <si>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</si>
  <si>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</si>
  <si>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</si>
  <si>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</si>
  <si>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</si>
  <si>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</si>
  <si>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</si>
  <si>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</si>
  <si>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</si>
  <si>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</si>
  <si>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</si>
  <si>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</si>
  <si>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</si>
  <si>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</si>
  <si>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</si>
  <si>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</si>
  <si>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</si>
  <si>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</si>
  <si>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</si>
  <si>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</si>
  <si>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</si>
  <si>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</si>
  <si>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</si>
  <si>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</si>
  <si>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</si>
  <si>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</si>
  <si>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</si>
  <si>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</si>
  <si>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</si>
  <si>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</si>
  <si>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</si>
  <si>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</si>
  <si>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</si>
  <si>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</si>
  <si>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</si>
  <si>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</si>
  <si>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</si>
  <si>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</si>
  <si>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</si>
  <si>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</si>
  <si>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</si>
  <si>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</si>
  <si>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</si>
  <si>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</si>
  <si>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</si>
  <si>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</si>
  <si>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</si>
  <si>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</si>
  <si>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</si>
  <si>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</si>
  <si>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</si>
  <si>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</si>
  <si>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</si>
  <si>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</si>
  <si>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</si>
  <si>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</si>
  <si>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</si>
  <si>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</si>
  <si>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</si>
  <si>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</si>
  <si>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</si>
  <si>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</si>
  <si>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</si>
  <si>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</si>
  <si>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</si>
  <si>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</si>
  <si>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</si>
  <si>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</si>
  <si>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</si>
  <si>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</si>
  <si>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</si>
  <si>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</si>
  <si>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</si>
  <si>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</si>
  <si>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</si>
  <si>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</si>
  <si>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</si>
  <si>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</si>
  <si>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</si>
  <si>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</si>
  <si>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</si>
  <si>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</si>
  <si>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</si>
  <si>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</si>
  <si>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</si>
  <si>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</si>
  <si>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</si>
  <si>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</si>
  <si>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</si>
  <si>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</si>
  <si>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</si>
  <si>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</si>
  <si>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</si>
  <si>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</si>
  <si>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</si>
  <si>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</si>
  <si>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</si>
  <si>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</si>
  <si>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</si>
  <si>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</si>
  <si>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</si>
  <si>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</si>
  <si>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</si>
  <si>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</si>
  <si>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</si>
  <si>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</si>
  <si>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</si>
  <si>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</si>
  <si>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</si>
  <si>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</si>
  <si>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</si>
  <si>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</si>
  <si>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</si>
  <si>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</si>
  <si>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</si>
  <si>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</si>
  <si>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</si>
  <si>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</si>
  <si>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</si>
  <si>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</si>
  <si>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</si>
  <si>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</si>
  <si>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</si>
  <si>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</si>
  <si>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</si>
  <si>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</si>
  <si>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</si>
  <si>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</si>
  <si>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</si>
  <si>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</si>
  <si>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</si>
  <si>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</si>
  <si>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</si>
  <si>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</si>
  <si>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</si>
  <si>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</si>
  <si>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</si>
  <si>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</si>
  <si>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</si>
  <si>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</si>
  <si>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</si>
  <si>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</si>
  <si>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</si>
  <si>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</si>
  <si>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</si>
  <si>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</si>
  <si>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</si>
  <si>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</si>
  <si>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</si>
  <si>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</si>
  <si>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</si>
  <si>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</si>
  <si>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</si>
  <si>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</si>
  <si>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</si>
  <si>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</si>
  <si>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</si>
  <si>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</si>
  <si>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</si>
  <si>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</si>
  <si>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</si>
  <si>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</si>
  <si>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</si>
  <si>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</si>
  <si>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</si>
  <si>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</si>
  <si>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</si>
  <si>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</si>
  <si>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</si>
  <si>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</si>
  <si>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</si>
  <si>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</si>
  <si>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</si>
  <si>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</si>
  <si>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</si>
  <si>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</si>
  <si>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</si>
  <si>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</si>
  <si>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</si>
  <si>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</si>
  <si>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</si>
  <si>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</si>
  <si>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</si>
  <si>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</si>
  <si>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</si>
  <si>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</si>
  <si>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</si>
  <si>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</si>
  <si>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</si>
  <si>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</si>
  <si>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</si>
  <si>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</si>
  <si>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</si>
  <si>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</si>
  <si>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</si>
  <si>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</si>
  <si>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</si>
  <si>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</si>
  <si>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</si>
  <si>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</si>
  <si>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</si>
  <si>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</si>
  <si>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</si>
  <si>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</si>
  <si>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</si>
  <si>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</si>
  <si>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</si>
  <si>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</si>
  <si>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</si>
  <si>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</si>
  <si>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</si>
  <si>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</si>
  <si>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</si>
  <si>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</si>
  <si>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</si>
  <si>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</si>
  <si>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</si>
  <si>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</si>
  <si>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</si>
  <si>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</si>
  <si>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</si>
  <si>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</si>
  <si>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</si>
  <si>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</si>
  <si>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</si>
  <si>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</si>
  <si>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</si>
  <si>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</si>
  <si>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</si>
  <si>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</si>
  <si>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</si>
  <si>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</si>
  <si>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</si>
  <si>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</si>
  <si>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</si>
  <si>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</si>
  <si>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</si>
  <si>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</si>
  <si>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</si>
  <si>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</si>
  <si>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</si>
  <si>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</si>
  <si>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</si>
  <si>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</si>
  <si>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</si>
  <si>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</si>
  <si>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</si>
  <si>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</si>
  <si>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</si>
  <si>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</si>
  <si>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</si>
  <si>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</si>
  <si>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</si>
  <si>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</si>
  <si>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</si>
  <si>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</si>
  <si>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</si>
  <si>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</si>
  <si>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</si>
  <si>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</si>
  <si>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</si>
  <si>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</si>
  <si>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</si>
  <si>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</si>
  <si>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</si>
  <si>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</si>
  <si>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</si>
  <si>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</si>
  <si>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</si>
  <si>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</si>
  <si>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</si>
  <si>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</si>
  <si>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</si>
  <si>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</si>
  <si>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</si>
  <si>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</si>
  <si>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</si>
  <si>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</si>
  <si>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</si>
  <si>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</si>
  <si>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</si>
  <si>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</si>
  <si>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</si>
  <si>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</si>
  <si>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</si>
  <si>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</si>
  <si>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</si>
  <si>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</si>
  <si>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</si>
  <si>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</si>
  <si>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</si>
  <si>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</si>
  <si>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</si>
  <si>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</si>
  <si>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</si>
  <si>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</si>
  <si>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</si>
  <si>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</si>
  <si>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</si>
  <si>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</si>
  <si>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</si>
  <si>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</si>
  <si>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</si>
  <si>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</si>
  <si>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</si>
  <si>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</si>
  <si>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</si>
  <si>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</si>
  <si>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</si>
  <si>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</si>
  <si>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</si>
  <si>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</si>
  <si>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</si>
  <si>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</si>
  <si>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</si>
  <si>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</si>
  <si>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</si>
  <si>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</si>
  <si>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</si>
  <si>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</si>
  <si>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</si>
  <si>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</si>
  <si>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</si>
  <si>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</si>
  <si>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</si>
  <si>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</si>
  <si>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</si>
  <si>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</si>
  <si>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</si>
  <si>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</si>
  <si>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</si>
  <si>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</si>
  <si>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</si>
  <si>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</si>
  <si>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</si>
  <si>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</si>
  <si>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</si>
  <si>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</si>
  <si>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</si>
  <si>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</si>
  <si>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</si>
  <si>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</si>
  <si>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</si>
  <si>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</si>
  <si>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</si>
  <si>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</si>
  <si>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</si>
  <si>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</si>
  <si>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</si>
  <si>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</si>
  <si>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</si>
  <si>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</si>
  <si>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</si>
  <si>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</si>
  <si>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</si>
  <si>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</si>
  <si>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</si>
  <si>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</si>
  <si>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</si>
  <si>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</si>
  <si>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</si>
  <si>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</si>
  <si>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</si>
  <si>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</si>
  <si>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</si>
  <si>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</si>
  <si>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</si>
  <si>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</si>
  <si>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</si>
  <si>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</si>
  <si>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</si>
  <si>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</si>
  <si>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</si>
  <si>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</si>
  <si>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</si>
  <si>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</si>
  <si>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</si>
  <si>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</si>
  <si>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</si>
  <si>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</si>
  <si>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</si>
  <si>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</si>
  <si>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</si>
  <si>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</si>
  <si>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</si>
  <si>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</si>
  <si>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</si>
  <si>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</si>
  <si>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</si>
  <si>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</si>
  <si>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</si>
  <si>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</si>
  <si>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</si>
  <si>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</si>
  <si>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</si>
  <si>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</si>
  <si>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</si>
  <si>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</si>
  <si>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</si>
  <si>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</si>
  <si>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</si>
  <si>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</si>
  <si>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</si>
  <si>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</si>
  <si>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</si>
  <si>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</si>
  <si>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</si>
  <si>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</si>
  <si>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</si>
  <si>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</si>
  <si>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</si>
  <si>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</si>
  <si>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</si>
  <si>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</si>
  <si>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</si>
  <si>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</si>
  <si>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</si>
  <si>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</si>
  <si>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</si>
  <si>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</si>
  <si>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</si>
  <si>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</si>
  <si>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</si>
  <si>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</si>
  <si>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</si>
  <si>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</si>
  <si>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</si>
  <si>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</si>
  <si>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</si>
  <si>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</si>
  <si>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</si>
  <si>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</si>
  <si>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</si>
  <si>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</si>
  <si>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</si>
  <si>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</si>
  <si>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</si>
  <si>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</si>
  <si>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</si>
  <si>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</si>
  <si>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</si>
  <si>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</si>
  <si>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</si>
  <si>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</si>
  <si>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</si>
  <si>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</si>
  <si>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</si>
  <si>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</si>
  <si>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</si>
  <si>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</si>
  <si>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</si>
  <si>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</si>
  <si>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</si>
  <si>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</si>
  <si>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</si>
  <si>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</si>
  <si>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</si>
  <si>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</si>
  <si>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</si>
  <si>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</si>
  <si>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</si>
  <si>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</si>
  <si>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</si>
  <si>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</si>
  <si>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</si>
  <si>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</si>
  <si>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</si>
  <si>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</si>
  <si>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</si>
  <si>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</si>
  <si>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</si>
  <si>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</si>
  <si>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</si>
  <si>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</si>
  <si>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</si>
  <si>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</si>
  <si>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</si>
  <si>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</si>
  <si>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</si>
  <si>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</si>
  <si>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</si>
  <si>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</si>
  <si>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</si>
  <si>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</si>
  <si>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</si>
  <si>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</si>
  <si>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</si>
  <si>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</si>
  <si>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</si>
  <si>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</si>
  <si>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</si>
  <si>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</si>
  <si>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</si>
  <si>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</si>
  <si>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</si>
  <si>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</si>
  <si>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</si>
  <si>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</si>
  <si>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</si>
  <si>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</si>
  <si>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</si>
  <si>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</si>
  <si>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</si>
  <si>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</si>
  <si>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</si>
  <si>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</si>
  <si>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</si>
  <si>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</si>
  <si>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</si>
  <si>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</si>
  <si>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</si>
  <si>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</si>
  <si>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</si>
  <si>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</si>
  <si>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</si>
  <si>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</si>
  <si>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</si>
  <si>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</si>
  <si>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</si>
  <si>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</si>
  <si>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</si>
  <si>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</si>
  <si>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</si>
  <si>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</si>
  <si>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</si>
  <si>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</si>
  <si>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</si>
  <si>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</si>
  <si>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</si>
  <si>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</si>
  <si>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</si>
  <si>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</si>
  <si>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</si>
  <si>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</si>
  <si>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</si>
  <si>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</si>
  <si>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</si>
  <si>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</si>
  <si>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</si>
  <si>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</si>
  <si>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</si>
  <si>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</si>
  <si>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</si>
  <si>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</si>
  <si>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</si>
  <si>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</si>
  <si>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</si>
  <si>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</si>
  <si>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</si>
  <si>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</si>
  <si>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</si>
  <si>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</si>
  <si>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</si>
  <si>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</si>
  <si>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</si>
  <si>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</si>
  <si>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</si>
  <si>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</si>
  <si>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</si>
  <si>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</si>
  <si>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</si>
  <si>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</si>
  <si>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</si>
  <si>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</si>
  <si>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</si>
  <si>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</si>
  <si>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</si>
  <si>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</si>
  <si>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</si>
  <si>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</si>
  <si>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</si>
  <si>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</si>
  <si>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</si>
  <si>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</si>
  <si>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</si>
  <si>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</si>
  <si>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</si>
  <si>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</si>
  <si>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</si>
  <si>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</si>
  <si>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</si>
  <si>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</si>
  <si>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</si>
  <si>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</si>
  <si>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</si>
  <si>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</si>
  <si>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</si>
  <si>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</si>
  <si>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</si>
  <si>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</si>
  <si>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</si>
  <si>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</si>
  <si>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</si>
  <si>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</si>
  <si>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</si>
  <si>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</si>
  <si>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</si>
  <si>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</si>
  <si>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</si>
  <si>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</si>
  <si>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</si>
  <si>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</si>
  <si>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</si>
  <si>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</si>
  <si>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</si>
  <si>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</si>
  <si>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</si>
  <si>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</si>
  <si>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</si>
  <si>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</si>
  <si>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</si>
  <si>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</si>
  <si>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</si>
  <si>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</si>
  <si>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</si>
  <si>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</si>
  <si>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</si>
  <si>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</si>
  <si>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</si>
  <si>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</si>
  <si>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</si>
  <si>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</si>
  <si>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</si>
  <si>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</si>
  <si>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</si>
  <si>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</si>
  <si>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</si>
  <si>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</si>
  <si>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</si>
  <si>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</si>
  <si>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</si>
  <si>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</si>
  <si>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</si>
  <si>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</si>
  <si>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</si>
  <si>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</si>
  <si>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</si>
  <si>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</si>
  <si>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</si>
  <si>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</si>
  <si>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</si>
  <si>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</si>
  <si>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</si>
  <si>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</si>
  <si>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</si>
  <si>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</si>
  <si>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</si>
  <si>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</si>
  <si>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</si>
  <si>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</si>
  <si>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</si>
  <si>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</si>
  <si>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</si>
  <si>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</si>
  <si>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</si>
  <si>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</si>
  <si>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</si>
  <si>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</si>
  <si>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</si>
  <si>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</si>
  <si>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</si>
  <si>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</si>
  <si>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</si>
  <si>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</si>
  <si>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</si>
  <si>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</si>
  <si>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</si>
  <si>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</si>
  <si>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</si>
  <si>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</si>
  <si>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</si>
  <si>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</si>
  <si>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</si>
  <si>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</si>
  <si>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</si>
  <si>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</si>
  <si>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</si>
  <si>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</si>
  <si>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</si>
  <si>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</si>
  <si>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</si>
  <si>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</si>
  <si>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</si>
  <si>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</si>
  <si>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</si>
  <si>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</si>
  <si>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</si>
  <si>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</si>
  <si>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</si>
  <si>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</si>
  <si>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</si>
  <si>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</si>
  <si>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</si>
  <si>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</si>
  <si>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</si>
  <si>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</si>
  <si>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</si>
  <si>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</si>
  <si>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</si>
  <si>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</si>
  <si>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</si>
  <si>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</si>
  <si>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</si>
  <si>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</si>
  <si>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</si>
  <si>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</si>
  <si>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</si>
  <si>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</si>
  <si>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</si>
  <si>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</si>
  <si>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</si>
  <si>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</si>
  <si>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</si>
  <si>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</si>
  <si>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</si>
  <si>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</si>
  <si>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</si>
  <si>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</si>
  <si>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</si>
  <si>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</si>
  <si>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</si>
  <si>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</si>
  <si>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</si>
  <si>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</si>
  <si>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</si>
  <si>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</si>
  <si>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</si>
  <si>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</si>
  <si>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</si>
  <si>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</si>
  <si>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</si>
  <si>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</si>
  <si>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</si>
  <si>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</si>
  <si>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</si>
  <si>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</si>
  <si>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</si>
  <si>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</si>
  <si>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</si>
  <si>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</si>
  <si>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</si>
  <si>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</si>
  <si>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</si>
  <si>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</si>
  <si>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</si>
  <si>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</si>
  <si>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</si>
  <si>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</si>
  <si>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</si>
  <si>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</si>
  <si>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</si>
  <si>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</si>
  <si>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</si>
  <si>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</si>
  <si>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</si>
  <si>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</si>
  <si>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</si>
  <si>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</si>
  <si>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</si>
  <si>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</si>
  <si>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</si>
  <si>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</si>
  <si>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</si>
  <si>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</si>
  <si>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</si>
  <si>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</si>
  <si>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</si>
  <si>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</si>
  <si>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</si>
  <si>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</si>
  <si>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</si>
  <si>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</si>
  <si>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</si>
  <si>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</si>
  <si>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</si>
  <si>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</si>
  <si>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</si>
  <si>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</si>
  <si>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</si>
  <si>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</si>
  <si>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</si>
  <si>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</si>
  <si>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</si>
  <si>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</si>
  <si>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</si>
  <si>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</si>
  <si>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</si>
  <si>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</si>
  <si>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</si>
  <si>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</si>
  <si>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</si>
  <si>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</si>
  <si>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</si>
  <si>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</si>
  <si>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</si>
  <si>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</si>
  <si>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</si>
  <si>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</si>
  <si>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</si>
  <si>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</si>
  <si>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</si>
  <si>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</si>
  <si>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</si>
  <si>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</si>
  <si>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</si>
  <si>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</si>
  <si>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</si>
  <si>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</si>
  <si>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</si>
  <si>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</si>
  <si>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</si>
  <si>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</si>
  <si>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</si>
  <si>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</si>
  <si>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</si>
  <si>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</si>
  <si>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</si>
  <si>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</si>
  <si>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</si>
  <si>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</si>
  <si>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</si>
  <si>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</si>
  <si>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</si>
  <si>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</si>
  <si>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</si>
  <si>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</si>
  <si>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</si>
  <si>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</si>
  <si>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</si>
  <si>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</si>
  <si>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</si>
  <si>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</si>
  <si>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</si>
  <si>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</si>
  <si>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</si>
  <si>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</si>
  <si>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</si>
  <si>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</si>
  <si>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</si>
  <si>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</si>
  <si>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</si>
  <si>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</si>
  <si>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</si>
  <si>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</si>
  <si>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</si>
  <si>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</si>
  <si>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</si>
  <si>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</si>
  <si>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</si>
  <si>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</si>
  <si>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</si>
  <si>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</si>
  <si>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</si>
  <si>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</si>
  <si>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</si>
  <si>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</si>
  <si>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</si>
  <si>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</si>
  <si>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</si>
  <si>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</si>
  <si>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</si>
  <si>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</si>
  <si>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</si>
  <si>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</si>
  <si>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</si>
  <si>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</si>
  <si>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</si>
  <si>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</si>
  <si>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</si>
  <si>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</si>
  <si>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</si>
  <si>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</si>
  <si>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</si>
  <si>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</si>
  <si>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</si>
  <si>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</si>
  <si>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</si>
  <si>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</si>
  <si>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</si>
  <si>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</si>
  <si>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</si>
  <si>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</si>
  <si>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</si>
  <si>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</si>
  <si>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</si>
  <si>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</si>
  <si>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</si>
  <si>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</si>
  <si>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</si>
  <si>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</si>
  <si>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</si>
  <si>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</si>
  <si>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</si>
  <si>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</si>
  <si>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</si>
  <si>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</si>
  <si>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</si>
  <si>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</si>
  <si>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</si>
  <si>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</si>
  <si>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</si>
  <si>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</si>
  <si>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</si>
  <si>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</si>
  <si>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</si>
  <si>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</si>
  <si>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</si>
  <si>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</si>
  <si>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</si>
  <si>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</si>
  <si>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</si>
  <si>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</si>
  <si>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</si>
  <si>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</si>
  <si>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</si>
  <si>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</si>
  <si>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</si>
  <si>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</si>
  <si>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</si>
  <si>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</si>
  <si>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</si>
  <si>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</si>
  <si>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</si>
  <si>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</si>
  <si>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</si>
  <si>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</si>
  <si>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</si>
  <si>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</si>
  <si>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</si>
  <si>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</si>
  <si>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</si>
  <si>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</si>
  <si>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</si>
  <si>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</si>
  <si>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</si>
  <si>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</si>
  <si>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</si>
  <si>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</si>
  <si>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</si>
  <si>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</si>
  <si>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</si>
  <si>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</si>
  <si>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</si>
  <si>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</si>
  <si>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</si>
  <si>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</si>
  <si>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</si>
  <si>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</si>
  <si>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</si>
  <si>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</si>
  <si>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</si>
  <si>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</si>
  <si>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</si>
  <si>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</si>
  <si>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</si>
  <si>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</si>
  <si>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</si>
  <si>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</si>
  <si>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</si>
  <si>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</si>
  <si>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</si>
  <si>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</si>
  <si>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</si>
  <si>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</si>
  <si>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</si>
  <si>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</si>
  <si>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</si>
  <si>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</si>
  <si>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</si>
  <si>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</si>
  <si>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</si>
  <si>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</si>
  <si>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</si>
  <si>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</si>
  <si>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</si>
  <si>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</si>
  <si>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</si>
  <si>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</si>
  <si>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</si>
  <si>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</si>
  <si>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</si>
  <si>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</si>
  <si>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</si>
  <si>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</si>
  <si>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</si>
  <si>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</si>
  <si>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</si>
  <si>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</si>
  <si>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</si>
  <si>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</si>
  <si>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</si>
  <si>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</si>
  <si>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</si>
  <si>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</si>
  <si>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</si>
  <si>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</si>
  <si>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</si>
  <si>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</si>
  <si>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</si>
  <si>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</si>
  <si>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</si>
  <si>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</si>
  <si>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</si>
  <si>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</si>
  <si>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</si>
  <si>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</si>
  <si>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</si>
  <si>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</si>
  <si>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</si>
  <si>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</si>
  <si>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</si>
  <si>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</si>
  <si>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</si>
  <si>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</si>
  <si>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</si>
  <si>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</si>
  <si>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</si>
  <si>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</si>
  <si>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</si>
  <si>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</si>
  <si>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</si>
  <si>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</si>
  <si>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</si>
  <si>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</si>
  <si>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</si>
  <si>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</si>
  <si>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</si>
  <si>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</si>
  <si>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</si>
  <si>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</si>
  <si>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</si>
  <si>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</si>
  <si>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</si>
  <si>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</si>
  <si>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</si>
  <si>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</si>
  <si>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</si>
  <si>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</si>
  <si>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</si>
  <si>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</si>
  <si>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</si>
  <si>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</si>
  <si>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</si>
  <si>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</si>
  <si>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</si>
  <si>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</si>
  <si>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</si>
  <si>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</si>
  <si>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</si>
  <si>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</si>
  <si>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</si>
  <si>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</si>
  <si>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</si>
  <si>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</si>
  <si>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</si>
  <si>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</si>
  <si>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</si>
  <si>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</si>
  <si>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</si>
  <si>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</si>
  <si>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</si>
  <si>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</si>
  <si>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</si>
  <si>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</si>
  <si>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</si>
  <si>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</si>
  <si>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</si>
  <si>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</si>
  <si>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</si>
  <si>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</si>
  <si>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</si>
  <si>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</si>
  <si>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</si>
  <si>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</si>
  <si>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</si>
  <si>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</si>
  <si>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</si>
  <si>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</si>
  <si>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</si>
  <si>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</si>
  <si>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</si>
  <si>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</si>
  <si>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</si>
  <si>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</si>
  <si>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</si>
  <si>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</si>
  <si>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</si>
  <si>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</si>
  <si>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</si>
  <si>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</si>
  <si>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</si>
  <si>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</si>
  <si>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</si>
  <si>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</si>
  <si>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</si>
  <si>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</si>
  <si>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</si>
  <si>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</si>
  <si>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</si>
  <si>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</si>
  <si>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</si>
  <si>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</si>
  <si>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</si>
  <si>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</si>
  <si>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</si>
  <si>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</si>
  <si>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</si>
  <si>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</si>
  <si>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</si>
  <si>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</si>
  <si>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</si>
  <si>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</si>
  <si>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</si>
  <si>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</si>
  <si>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</si>
  <si>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</si>
  <si>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</si>
  <si>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</si>
  <si>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</si>
  <si>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</si>
  <si>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</si>
  <si>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</si>
  <si>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</si>
  <si>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</si>
  <si>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</si>
  <si>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</si>
  <si>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</si>
  <si>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</si>
  <si>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</si>
  <si>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</si>
  <si>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</si>
  <si>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</si>
  <si>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</si>
  <si>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</si>
  <si>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</si>
  <si>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</si>
  <si>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</si>
  <si>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</si>
  <si>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</si>
  <si>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</si>
  <si>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</si>
  <si>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</si>
  <si>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</si>
  <si>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</si>
  <si>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</si>
  <si>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</si>
  <si>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</si>
  <si>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</si>
  <si>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</si>
  <si>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</si>
  <si>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</si>
  <si>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</si>
  <si>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</si>
  <si>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</si>
  <si>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</si>
  <si>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</si>
  <si>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</si>
  <si>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</si>
  <si>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</si>
  <si>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</si>
  <si>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</si>
  <si>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</si>
  <si>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</si>
  <si>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</si>
  <si>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</si>
  <si>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</si>
  <si>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</si>
  <si>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</si>
  <si>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</si>
  <si>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</si>
  <si>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</si>
  <si>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</si>
  <si>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</si>
  <si>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</si>
  <si>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</si>
  <si>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</si>
  <si>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</si>
  <si>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</si>
  <si>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</si>
  <si>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</si>
  <si>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</si>
  <si>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</si>
  <si>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</si>
  <si>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</si>
  <si>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</si>
  <si>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</si>
  <si>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</si>
  <si>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</si>
  <si>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</si>
  <si>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</si>
  <si>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</si>
  <si>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</si>
  <si>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</si>
  <si>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</si>
  <si>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</si>
  <si>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</si>
  <si>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</si>
  <si>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</si>
  <si>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</si>
  <si>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</si>
  <si>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</si>
  <si>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</si>
  <si>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</si>
  <si>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</si>
  <si>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</si>
  <si>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</si>
  <si>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</si>
  <si>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</si>
  <si>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</si>
  <si>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</si>
  <si>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</si>
  <si>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</si>
  <si>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</si>
  <si>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</si>
  <si>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</si>
  <si>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</si>
  <si>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</si>
  <si>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</si>
  <si>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</si>
  <si>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</si>
  <si>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</si>
  <si>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</si>
  <si>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</si>
  <si>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</si>
  <si>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</si>
  <si>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</si>
  <si>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</si>
  <si>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</si>
  <si>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</si>
  <si>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</si>
  <si>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</si>
  <si>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</si>
  <si>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</si>
  <si>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</si>
  <si>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</si>
  <si>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</si>
  <si>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</si>
  <si>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</si>
  <si>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</si>
  <si>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</si>
  <si>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</si>
  <si>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</si>
  <si>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</si>
  <si>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</si>
  <si>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</si>
  <si>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</si>
  <si>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</si>
  <si>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</si>
  <si>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</si>
  <si>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</si>
  <si>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</si>
  <si>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</si>
  <si>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</si>
  <si>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</si>
  <si>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</si>
  <si>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</si>
  <si>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</si>
  <si>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</si>
  <si>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</si>
  <si>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</si>
  <si>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</si>
  <si>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</si>
  <si>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</si>
  <si>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</si>
  <si>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</si>
  <si>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</si>
  <si>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</si>
  <si>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</si>
  <si>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</si>
  <si>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</si>
  <si>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</si>
  <si>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</si>
  <si>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</si>
  <si>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</si>
  <si>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</si>
  <si>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</si>
  <si>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</si>
  <si>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</si>
  <si>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</si>
  <si>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</si>
  <si>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</si>
  <si>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</si>
  <si>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</si>
  <si>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</si>
  <si>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</si>
  <si>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</si>
  <si>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</si>
  <si>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</si>
  <si>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</si>
  <si>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</si>
  <si>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</si>
  <si>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</si>
  <si>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</si>
  <si>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</si>
  <si>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</si>
  <si>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</si>
  <si>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</si>
  <si>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</si>
  <si>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</si>
  <si>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</si>
  <si>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</si>
  <si>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</si>
  <si>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</si>
  <si>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</si>
  <si>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</si>
  <si>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</si>
  <si>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</si>
  <si>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</si>
  <si>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</si>
  <si>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</si>
  <si>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</si>
  <si>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</si>
  <si>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</si>
  <si>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</si>
  <si>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</si>
  <si>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</si>
  <si>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</si>
  <si>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</si>
  <si>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</si>
  <si>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</si>
  <si>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</si>
  <si>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</si>
  <si>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</si>
  <si>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</si>
  <si>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</si>
  <si>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</si>
  <si>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</si>
  <si>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</si>
  <si>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</si>
  <si>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</si>
  <si>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</si>
  <si>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</si>
  <si>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</si>
  <si>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</si>
  <si>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</si>
  <si>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</si>
  <si>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</si>
  <si>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</si>
  <si>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</si>
  <si>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</si>
  <si>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</si>
  <si>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</si>
  <si>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</si>
  <si>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</si>
  <si>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</si>
  <si>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</si>
  <si>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</si>
  <si>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</si>
  <si>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</si>
  <si>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</si>
  <si>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</si>
  <si>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</si>
  <si>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</si>
  <si>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</si>
  <si>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</si>
  <si>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</si>
  <si>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</si>
  <si>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</si>
  <si>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</si>
  <si>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</si>
  <si>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</si>
  <si>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</si>
  <si>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</si>
  <si>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</si>
  <si>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</si>
  <si>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</si>
  <si>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</si>
  <si>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</si>
  <si>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</si>
  <si>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</si>
  <si>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</si>
  <si>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</si>
  <si>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</si>
  <si>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</si>
  <si>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</si>
  <si>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</si>
  <si>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</si>
  <si>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</si>
  <si>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</si>
  <si>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</si>
  <si>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</si>
  <si>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</si>
  <si>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</si>
  <si>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</si>
  <si>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</si>
  <si>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</si>
  <si>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</si>
  <si>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</si>
  <si>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</si>
  <si>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</si>
  <si>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</si>
  <si>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</si>
  <si>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</si>
  <si>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</si>
  <si>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</si>
  <si>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</si>
  <si>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</si>
  <si>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</si>
  <si>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</si>
  <si>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</si>
  <si>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</si>
  <si>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</si>
  <si>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</si>
  <si>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</si>
  <si>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</si>
  <si>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</si>
  <si>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</si>
  <si>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</si>
  <si>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</si>
  <si>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</si>
  <si>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</si>
  <si>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</si>
  <si>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</si>
  <si>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</si>
  <si>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</si>
  <si>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</si>
  <si>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</si>
  <si>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</si>
  <si>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</si>
  <si>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</si>
  <si>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</si>
  <si>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</si>
  <si>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</si>
  <si>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</si>
  <si>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</si>
  <si>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</si>
  <si>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</si>
  <si>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</si>
  <si>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</si>
  <si>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</si>
  <si>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</si>
  <si>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</si>
  <si>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</si>
  <si>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</si>
  <si>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</si>
  <si>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</si>
  <si>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</si>
  <si>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</si>
  <si>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</si>
  <si>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</si>
  <si>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</si>
  <si>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</si>
  <si>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</si>
  <si>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</si>
  <si>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</si>
  <si>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</si>
  <si>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</si>
  <si>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</si>
  <si>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</si>
  <si>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</si>
  <si>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</si>
  <si>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</si>
  <si>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</si>
  <si>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</si>
  <si>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</si>
  <si>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</si>
  <si>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</si>
  <si>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</si>
  <si>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</si>
  <si>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</si>
  <si>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</si>
  <si>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</si>
  <si>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</si>
  <si>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</si>
  <si>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</si>
  <si>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</si>
  <si>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</si>
  <si>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</si>
  <si>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</si>
  <si>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</si>
  <si>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</si>
  <si>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</si>
  <si>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</si>
  <si>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</si>
  <si>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</si>
  <si>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</si>
  <si>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</si>
  <si>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</si>
  <si>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</si>
  <si>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</si>
  <si>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</si>
  <si>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</si>
  <si>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</si>
  <si>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</si>
  <si>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</si>
  <si>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</si>
  <si>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</si>
  <si>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</si>
  <si>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</si>
  <si>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</si>
  <si>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</si>
  <si>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</si>
  <si>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</si>
  <si>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</si>
  <si>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</si>
  <si>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</si>
  <si>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</si>
  <si>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</si>
  <si>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</si>
  <si>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</si>
  <si>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</si>
  <si>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</si>
  <si>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</si>
  <si>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</si>
  <si>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</si>
  <si>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</si>
  <si>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</si>
  <si>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</si>
  <si>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</si>
  <si>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</si>
  <si>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</si>
  <si>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</si>
  <si>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</si>
  <si>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</si>
  <si>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</si>
  <si>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</si>
  <si>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</si>
  <si>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</si>
  <si>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</si>
  <si>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</si>
  <si>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</si>
  <si>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</si>
  <si>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</si>
  <si>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</si>
  <si>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</si>
  <si>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</si>
  <si>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</si>
  <si>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</si>
  <si>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</si>
  <si>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</si>
  <si>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</si>
  <si>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</si>
  <si>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</si>
  <si>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</si>
  <si>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</si>
  <si>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</si>
  <si>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</si>
  <si>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</si>
  <si>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</si>
  <si>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</si>
  <si>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</si>
  <si>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</si>
  <si>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</si>
  <si>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</si>
  <si>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</si>
  <si>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</si>
  <si>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</si>
  <si>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</si>
  <si>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</si>
  <si>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</si>
  <si>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</si>
  <si>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</si>
  <si>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</si>
  <si>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</si>
  <si>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</si>
  <si>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</si>
  <si>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</si>
  <si>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</si>
  <si>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</si>
  <si>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</si>
  <si>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</si>
  <si>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</si>
  <si>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</si>
  <si>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</si>
  <si>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</si>
  <si>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</si>
  <si>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</si>
  <si>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</si>
  <si>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</si>
  <si>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</si>
  <si>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</si>
  <si>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</si>
  <si>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</si>
  <si>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</si>
  <si>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</si>
  <si>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</si>
  <si>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</si>
  <si>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</si>
  <si>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</si>
  <si>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</si>
  <si>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</si>
  <si>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</si>
  <si>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</si>
  <si>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</si>
  <si>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</si>
  <si>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</si>
  <si>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</si>
  <si>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</si>
  <si>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</si>
  <si>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</si>
  <si>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</si>
  <si>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</si>
  <si>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</si>
  <si>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</si>
  <si>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</si>
  <si>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</si>
  <si>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</si>
  <si>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</si>
  <si>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</si>
  <si>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</si>
  <si>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</si>
  <si>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</si>
  <si>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</si>
  <si>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</si>
  <si>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</si>
  <si>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</si>
  <si>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</si>
  <si>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</si>
  <si>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</si>
  <si>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</si>
  <si>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</si>
  <si>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</si>
  <si>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</si>
  <si>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</si>
  <si>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</si>
  <si>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</si>
  <si>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</si>
  <si>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</si>
  <si>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</si>
  <si>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</si>
  <si>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</si>
  <si>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</si>
  <si>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</si>
  <si>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</si>
  <si>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</si>
  <si>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</si>
  <si>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</si>
  <si>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</si>
  <si>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</si>
  <si>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</si>
  <si>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</si>
  <si>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</si>
  <si>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</si>
  <si>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</si>
  <si>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</si>
  <si>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</si>
  <si>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</si>
  <si>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</si>
  <si>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</si>
  <si>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</si>
  <si>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</si>
  <si>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</si>
  <si>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</si>
  <si>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</si>
  <si>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</si>
  <si>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</si>
  <si>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</si>
  <si>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</si>
  <si>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</si>
  <si>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</si>
  <si>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</si>
  <si>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</si>
  <si>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</si>
  <si>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</si>
  <si>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</si>
  <si>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</si>
  <si>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</si>
  <si>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</si>
  <si>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</si>
  <si>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</si>
  <si>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</si>
  <si>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</si>
  <si>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</si>
  <si>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</si>
  <si>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</si>
  <si>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</si>
  <si>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</si>
  <si>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</si>
  <si>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</si>
  <si>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</si>
  <si>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</si>
  <si>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</si>
  <si>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</si>
  <si>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</si>
  <si>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</si>
  <si>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</si>
  <si>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</si>
  <si>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</si>
  <si>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</si>
  <si>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</si>
  <si>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</si>
  <si>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</si>
  <si>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</si>
  <si>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</si>
  <si>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</si>
  <si>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</si>
  <si>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</si>
  <si>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</si>
  <si>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</si>
  <si>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</si>
  <si>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</si>
  <si>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</si>
  <si>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</si>
  <si>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</si>
  <si>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</si>
  <si>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</si>
  <si>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</si>
  <si>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</si>
  <si>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</si>
  <si>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</si>
  <si>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</si>
  <si>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</si>
  <si>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</si>
  <si>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</si>
  <si>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</si>
  <si>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</si>
  <si>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</si>
  <si>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</si>
  <si>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</si>
  <si>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</si>
  <si>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</si>
  <si>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</si>
  <si>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</si>
  <si>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</si>
  <si>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</si>
  <si>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</si>
  <si>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</si>
  <si>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</si>
  <si>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</si>
  <si>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</si>
  <si>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</si>
  <si>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</si>
  <si>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</si>
  <si>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</si>
  <si>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</si>
  <si>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</si>
  <si>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</si>
  <si>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</si>
  <si>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</si>
  <si>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</si>
  <si>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</si>
  <si>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</si>
  <si>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</si>
  <si>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</si>
  <si>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</si>
  <si>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</si>
  <si>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</si>
  <si>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</si>
  <si>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</si>
  <si>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</si>
  <si>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</si>
  <si>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</si>
  <si>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</si>
  <si>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</si>
  <si>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</si>
  <si>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</si>
  <si>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</si>
  <si>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</si>
  <si>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</si>
  <si>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</si>
  <si>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</si>
  <si>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</si>
  <si>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</si>
  <si>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</si>
  <si>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</si>
  <si>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</si>
  <si>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</si>
  <si>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</si>
  <si>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</si>
  <si>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</si>
  <si>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</si>
  <si>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</si>
  <si>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</si>
  <si>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</si>
  <si>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</si>
  <si>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</si>
  <si>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</si>
  <si>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</si>
  <si>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</si>
  <si>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</si>
  <si>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</si>
  <si>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</si>
  <si>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</si>
  <si>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</si>
  <si>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</si>
  <si>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</si>
  <si>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</si>
  <si>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</si>
  <si>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</si>
  <si>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</si>
  <si>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</si>
  <si>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</si>
  <si>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</si>
  <si>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</si>
  <si>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</si>
  <si>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</si>
  <si>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</si>
  <si>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</si>
  <si>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</si>
  <si>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</si>
  <si>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</si>
  <si>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</si>
  <si>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</si>
  <si>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</si>
  <si>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</si>
  <si>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</si>
  <si>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</si>
  <si>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</si>
  <si>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</si>
  <si>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</si>
  <si>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</si>
  <si>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</si>
  <si>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</si>
  <si>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</si>
  <si>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</si>
  <si>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</si>
  <si>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</si>
  <si>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</si>
  <si>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</si>
  <si>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</si>
  <si>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</si>
  <si>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</si>
  <si>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</si>
  <si>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</si>
  <si>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</si>
  <si>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</si>
  <si>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</si>
  <si>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</si>
  <si>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</si>
  <si>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</si>
  <si>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</si>
  <si>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</si>
  <si>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</si>
  <si>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</si>
  <si>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</si>
  <si>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</si>
  <si>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</si>
  <si>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</si>
  <si>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</si>
  <si>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</si>
  <si>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</si>
  <si>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</si>
  <si>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</si>
  <si>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</si>
  <si>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</si>
  <si>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</si>
  <si>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</si>
  <si>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</si>
  <si>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</si>
  <si>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</si>
  <si>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</si>
  <si>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</si>
  <si>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</si>
  <si>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</si>
  <si>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</si>
  <si>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</si>
  <si>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</si>
  <si>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</si>
  <si>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</si>
  <si>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</si>
  <si>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</si>
  <si>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</si>
  <si>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</si>
  <si>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</si>
  <si>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</si>
  <si>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</si>
  <si>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</si>
  <si>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</si>
  <si>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</si>
  <si>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</si>
  <si>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</si>
  <si>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</si>
  <si>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</si>
  <si>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</si>
  <si>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</si>
  <si>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</si>
  <si>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</si>
  <si>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</si>
  <si>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</si>
  <si>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</si>
  <si>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</si>
  <si>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</si>
  <si>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</si>
  <si>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</si>
  <si>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</si>
  <si>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</si>
  <si>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</si>
  <si>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</si>
  <si>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</si>
  <si>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</si>
  <si>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</si>
  <si>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</si>
  <si>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</si>
  <si>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</si>
  <si>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</si>
  <si>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</si>
  <si>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</si>
  <si>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</si>
  <si>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</si>
  <si>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</si>
  <si>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</si>
  <si>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</si>
  <si>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</si>
  <si>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</si>
  <si>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</si>
  <si>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</si>
  <si>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</si>
  <si>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</si>
  <si>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</si>
  <si>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</si>
  <si>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</si>
  <si>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</si>
  <si>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</si>
  <si>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</si>
  <si>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</si>
  <si>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</si>
  <si>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</si>
  <si>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</si>
  <si>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</si>
  <si>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</si>
  <si>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</si>
  <si>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</si>
  <si>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</si>
  <si>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</si>
  <si>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</si>
  <si>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</si>
  <si>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</si>
  <si>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</si>
  <si>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</si>
  <si>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</si>
  <si>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</si>
  <si>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</si>
  <si>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</si>
  <si>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</si>
  <si>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</si>
  <si>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</si>
  <si>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</si>
  <si>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</si>
  <si>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</si>
  <si>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</si>
  <si>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</si>
  <si>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</si>
  <si>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</si>
  <si>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</si>
  <si>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</si>
  <si>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</si>
  <si>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</si>
  <si>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</si>
  <si>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</si>
  <si>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</si>
  <si>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</si>
  <si>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</si>
  <si>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</si>
  <si>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</si>
  <si>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</si>
  <si>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</si>
  <si>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</si>
  <si>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</si>
  <si>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</si>
  <si>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</si>
  <si>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</si>
  <si>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</si>
  <si>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</si>
  <si>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</si>
  <si>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</si>
  <si>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</si>
  <si>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</si>
  <si>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</si>
  <si>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</si>
  <si>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</si>
  <si>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</si>
  <si>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</si>
  <si>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</si>
  <si>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</si>
  <si>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</si>
  <si>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</si>
  <si>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</si>
  <si>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</si>
  <si>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</si>
  <si>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</si>
  <si>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</si>
  <si>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</si>
  <si>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</si>
  <si>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</si>
  <si>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</si>
  <si>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</si>
  <si>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</si>
  <si>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</si>
  <si>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</si>
  <si>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</si>
  <si>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</si>
  <si>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</si>
  <si>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</si>
  <si>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</si>
  <si>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</si>
  <si>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</si>
  <si>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</si>
  <si>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</si>
  <si>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</si>
  <si>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</si>
  <si>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</si>
  <si>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</si>
  <si>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</si>
  <si>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</si>
  <si>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</si>
  <si>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</si>
  <si>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</si>
  <si>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</si>
  <si>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</si>
  <si>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</si>
  <si>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</si>
  <si>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</si>
  <si>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</si>
  <si>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</si>
  <si>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</si>
  <si>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</si>
  <si>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</si>
  <si>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</si>
  <si>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</si>
  <si>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</si>
  <si>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</si>
  <si>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</si>
  <si>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</si>
  <si>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</si>
  <si>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</si>
  <si>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</si>
  <si>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</si>
  <si>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</si>
  <si>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</si>
  <si>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</si>
  <si>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</si>
  <si>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</si>
  <si>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</si>
  <si>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</si>
  <si>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</si>
  <si>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</si>
  <si>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</si>
  <si>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</si>
  <si>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</si>
  <si>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</si>
  <si>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</si>
  <si>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</si>
  <si>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</si>
  <si>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</si>
  <si>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</si>
  <si>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</si>
  <si>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</si>
  <si>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</si>
  <si>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</si>
  <si>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</si>
  <si>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</si>
  <si>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</si>
  <si>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</si>
  <si>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</si>
  <si>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</si>
  <si>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</si>
  <si>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</si>
  <si>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</si>
  <si>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</si>
  <si>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</si>
  <si>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</si>
  <si>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</si>
  <si>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</si>
  <si>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</si>
  <si>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</si>
  <si>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</si>
  <si>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</si>
  <si>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</si>
  <si>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</si>
  <si>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</si>
  <si>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</si>
  <si>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</si>
  <si>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</si>
  <si>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</si>
  <si>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</si>
  <si>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</si>
  <si>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</si>
  <si>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</si>
  <si>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</si>
  <si>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</si>
  <si>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</si>
  <si>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</si>
  <si>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</si>
  <si>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</si>
  <si>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</si>
  <si>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</si>
  <si>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</si>
  <si>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</si>
  <si>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</si>
  <si>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</si>
  <si>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</si>
  <si>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</si>
  <si>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</si>
  <si>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</si>
  <si>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</si>
  <si>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</si>
  <si>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</si>
  <si>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</si>
  <si>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</si>
  <si>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</si>
  <si>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</si>
  <si>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</si>
  <si>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</si>
  <si>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</si>
  <si>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</si>
  <si>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</si>
  <si>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</si>
  <si>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</si>
  <si>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</si>
  <si>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</si>
  <si>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</si>
  <si>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</si>
  <si>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</si>
  <si>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</si>
  <si>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</si>
  <si>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</si>
  <si>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</si>
  <si>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</si>
  <si>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</si>
  <si>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</si>
  <si>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</si>
  <si>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</si>
  <si>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</si>
  <si>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</si>
  <si>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</si>
  <si>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</si>
  <si>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</si>
  <si>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</si>
  <si>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</si>
  <si>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</si>
  <si>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</si>
  <si>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</si>
  <si>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</si>
  <si>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</si>
  <si>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</si>
  <si>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</si>
  <si>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</si>
  <si>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</si>
  <si>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</si>
  <si>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</si>
  <si>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</si>
  <si>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</si>
  <si>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</si>
  <si>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</si>
  <si>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</si>
  <si>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</si>
  <si>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</si>
  <si>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</si>
  <si>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</si>
  <si>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</si>
  <si>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</si>
  <si>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</si>
  <si>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</si>
  <si>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</si>
  <si>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</si>
  <si>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</si>
  <si>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</si>
  <si>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</si>
  <si>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</si>
  <si>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</si>
  <si>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</si>
  <si>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</si>
  <si>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</si>
  <si>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</si>
  <si>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</si>
  <si>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</si>
  <si>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</si>
  <si>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</si>
  <si>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</si>
  <si>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</si>
  <si>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</si>
  <si>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</si>
  <si>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</si>
  <si>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</si>
  <si>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</si>
  <si>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</si>
  <si>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</si>
  <si>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</si>
  <si>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</si>
  <si>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</si>
  <si>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</si>
  <si>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</si>
  <si>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</si>
  <si>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</si>
  <si>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</si>
  <si>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</si>
  <si>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</si>
  <si>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</si>
  <si>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</si>
  <si>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</si>
  <si>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</si>
  <si>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</si>
  <si>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</si>
  <si>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</si>
  <si>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</si>
  <si>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</si>
  <si>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</si>
  <si>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</si>
  <si>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</si>
  <si>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</si>
  <si>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</si>
  <si>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</si>
  <si>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</si>
  <si>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</si>
  <si>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</si>
  <si>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</si>
  <si>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</si>
  <si>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</si>
  <si>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</si>
  <si>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</si>
  <si>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</si>
  <si>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</si>
  <si>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</si>
  <si>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</si>
  <si>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</si>
  <si>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</si>
  <si>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</si>
  <si>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</si>
  <si>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</si>
  <si>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</si>
  <si>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</si>
  <si>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</si>
  <si>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</si>
  <si>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</si>
  <si>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</si>
  <si>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</si>
  <si>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</si>
  <si>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</si>
  <si>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</si>
  <si>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</si>
  <si>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</si>
  <si>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</si>
  <si>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</si>
  <si>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</si>
  <si>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</si>
  <si>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</si>
  <si>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</si>
  <si>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</si>
  <si>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</si>
  <si>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</si>
  <si>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</si>
  <si>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</si>
  <si>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</si>
  <si>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</si>
  <si>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</si>
  <si>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</si>
  <si>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</si>
  <si>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</si>
  <si>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</si>
  <si>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</si>
  <si>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</si>
  <si>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</si>
  <si>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</si>
  <si>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</si>
  <si>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</si>
  <si>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</si>
  <si>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</si>
  <si>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</si>
  <si>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</si>
  <si>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</si>
  <si>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</si>
  <si>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</si>
  <si>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</si>
  <si>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</si>
  <si>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</si>
  <si>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</si>
  <si>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</si>
  <si>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</si>
  <si>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</si>
  <si>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</si>
  <si>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</si>
  <si>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</si>
  <si>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</si>
  <si>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</si>
  <si>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</si>
  <si>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</si>
  <si>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</si>
  <si>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</si>
  <si>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</si>
  <si>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</si>
  <si>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</si>
  <si>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</si>
  <si>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</si>
  <si>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</si>
  <si>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</si>
  <si>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</si>
  <si>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</si>
  <si>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</si>
  <si>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</si>
  <si>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</si>
  <si>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</si>
  <si>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</si>
  <si>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</si>
  <si>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</si>
  <si>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</si>
  <si>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</si>
  <si>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</si>
  <si>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</si>
  <si>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</si>
  <si>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</si>
  <si>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</si>
  <si>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</si>
  <si>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</si>
  <si>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</si>
  <si>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</si>
  <si>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</si>
  <si>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</si>
  <si>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</si>
  <si>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</si>
  <si>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</si>
  <si>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</si>
  <si>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</si>
  <si>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</si>
  <si>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</si>
  <si>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</si>
  <si>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</si>
  <si>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</si>
  <si>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</si>
  <si>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</si>
  <si>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</si>
  <si>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</si>
  <si>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</si>
  <si>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</si>
  <si>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</si>
  <si>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</si>
  <si>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</si>
  <si>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</si>
  <si>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</si>
  <si>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</si>
  <si>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</si>
  <si>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</si>
  <si>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</si>
  <si>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</si>
  <si>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</si>
  <si>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</si>
  <si>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</si>
  <si>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</si>
  <si>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</si>
  <si>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</si>
  <si>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</si>
  <si>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</si>
  <si>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</si>
  <si>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</si>
  <si>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</si>
  <si>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</si>
  <si>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</si>
  <si>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</si>
  <si>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</si>
  <si>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</si>
  <si>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</si>
  <si>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</si>
  <si>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</si>
  <si>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</si>
  <si>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</si>
  <si>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</si>
  <si>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</si>
  <si>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</si>
  <si>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</si>
  <si>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</si>
  <si>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</si>
  <si>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</si>
  <si>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</si>
  <si>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</si>
  <si>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</si>
  <si>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</si>
  <si>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</si>
  <si>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</si>
  <si>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</si>
  <si>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</si>
  <si>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</si>
  <si>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</si>
  <si>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</si>
  <si>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</si>
  <si>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</si>
  <si>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</si>
  <si>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</si>
  <si>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</si>
  <si>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</si>
  <si>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</si>
  <si>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</si>
  <si>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</si>
  <si>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</si>
  <si>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</si>
  <si>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</si>
  <si>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</si>
  <si>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</si>
  <si>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</si>
  <si>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</si>
  <si>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</si>
  <si>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</si>
  <si>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</si>
  <si>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</si>
  <si>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</si>
  <si>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</si>
  <si>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</si>
  <si>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</si>
  <si>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</si>
  <si>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</si>
  <si>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</si>
  <si>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</si>
  <si>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</si>
  <si>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</si>
  <si>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</si>
  <si>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</si>
  <si>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</si>
  <si>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</si>
  <si>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</si>
  <si>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</si>
  <si>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</si>
  <si>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</si>
  <si>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</si>
  <si>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</si>
  <si>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</si>
  <si>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</si>
  <si>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</si>
  <si>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</si>
  <si>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</si>
  <si>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</si>
  <si>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</si>
  <si>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</si>
  <si>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</si>
  <si>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</si>
  <si>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</si>
  <si>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</si>
  <si>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</si>
  <si>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</si>
  <si>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</si>
  <si>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</si>
  <si>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</si>
  <si>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</si>
  <si>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</si>
  <si>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</si>
  <si>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</si>
  <si>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</si>
  <si>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</si>
  <si>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</si>
  <si>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</si>
  <si>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</si>
  <si>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</si>
  <si>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</si>
  <si>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</si>
  <si>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</si>
  <si>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</si>
  <si>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</si>
  <si>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</si>
  <si>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</si>
  <si>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</si>
  <si>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</si>
  <si>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</si>
  <si>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</si>
  <si>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</si>
  <si>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</si>
  <si>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</si>
  <si>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</si>
  <si>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</si>
  <si>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</si>
  <si>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</si>
  <si>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</si>
  <si>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</si>
  <si>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</si>
  <si>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</si>
  <si>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</si>
  <si>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</si>
  <si>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</si>
  <si>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</si>
  <si>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</si>
  <si>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</si>
  <si>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</si>
  <si>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</si>
  <si>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</si>
  <si>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</si>
  <si>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</si>
  <si>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</si>
  <si>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</si>
  <si>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</si>
  <si>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</si>
  <si>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</si>
  <si>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</si>
  <si>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</si>
  <si>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</si>
  <si>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</si>
  <si>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</si>
  <si>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</si>
  <si>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</si>
  <si>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</si>
  <si>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</si>
  <si>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</si>
  <si>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</si>
  <si>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</si>
  <si>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</si>
  <si>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</si>
  <si>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</si>
  <si>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</si>
  <si>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</si>
  <si>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</si>
  <si>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</si>
  <si>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</si>
  <si>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</si>
  <si>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</si>
  <si>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</si>
  <si>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</si>
  <si>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</si>
  <si>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</si>
  <si>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</si>
  <si>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</si>
  <si>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</si>
  <si>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</si>
  <si>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</si>
  <si>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</si>
  <si>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</si>
  <si>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</si>
  <si>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</si>
  <si>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</si>
  <si>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</si>
  <si>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</si>
  <si>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</si>
  <si>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</si>
  <si>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</si>
  <si>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</si>
  <si>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</si>
  <si>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</si>
  <si>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</si>
  <si>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</si>
  <si>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</si>
  <si>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</si>
  <si>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</si>
  <si>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</si>
  <si>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</si>
  <si>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</si>
  <si>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</si>
  <si>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</si>
  <si>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</si>
  <si>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</si>
  <si>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</si>
  <si>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</si>
  <si>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</si>
  <si>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</si>
  <si>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</si>
  <si>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</si>
  <si>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</si>
  <si>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</si>
  <si>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</si>
  <si>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</si>
  <si>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</si>
  <si>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</si>
  <si>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</si>
  <si>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</si>
  <si>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</si>
  <si>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</si>
  <si>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</si>
  <si>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</si>
  <si>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</si>
  <si>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</si>
  <si>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</si>
  <si>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</si>
  <si>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</si>
  <si>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</si>
  <si>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</si>
  <si>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</si>
  <si>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</si>
  <si>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</si>
  <si>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</si>
  <si>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</si>
  <si>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</si>
  <si>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</si>
  <si>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</si>
  <si>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</si>
  <si>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</si>
  <si>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</si>
  <si>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</si>
  <si>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</si>
  <si>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</si>
  <si>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</si>
  <si>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</si>
  <si>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</si>
  <si>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</si>
  <si>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</si>
  <si>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</si>
  <si>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</si>
  <si>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</si>
  <si>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</si>
  <si>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</si>
  <si>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</si>
  <si>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</si>
  <si>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</si>
  <si>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</si>
  <si>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</si>
  <si>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</si>
  <si>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</si>
  <si>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</si>
  <si>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</si>
  <si>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</si>
  <si>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</si>
  <si>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</si>
  <si>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</si>
  <si>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</si>
  <si>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</si>
  <si>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</si>
  <si>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</si>
  <si>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</si>
  <si>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</si>
  <si>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</si>
  <si>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</si>
  <si>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</si>
  <si>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</si>
  <si>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</si>
  <si>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</si>
  <si>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</si>
  <si>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</si>
  <si>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</si>
  <si>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</si>
  <si>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</si>
  <si>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</si>
  <si>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</si>
  <si>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</si>
  <si>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</si>
  <si>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</si>
  <si>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</si>
  <si>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</si>
  <si>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</si>
  <si>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</si>
  <si>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</si>
  <si>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</si>
  <si>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</si>
  <si>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</si>
  <si>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</si>
  <si>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</si>
  <si>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</si>
  <si>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</si>
  <si>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</si>
  <si>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</si>
  <si>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</si>
  <si>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</si>
  <si>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</si>
  <si>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</si>
  <si>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</si>
  <si>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</si>
  <si>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</si>
  <si>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</si>
  <si>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</si>
  <si>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</si>
  <si>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</si>
  <si>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</si>
  <si>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</si>
  <si>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</si>
  <si>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</si>
  <si>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</si>
  <si>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</si>
  <si>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</si>
  <si>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</si>
  <si>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</si>
  <si>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</si>
  <si>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</si>
  <si>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</si>
  <si>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</si>
  <si>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</si>
  <si>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</si>
  <si>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</si>
  <si>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</si>
  <si>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</si>
  <si>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</si>
  <si>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</si>
  <si>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</si>
  <si>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</si>
  <si>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</si>
  <si>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</si>
  <si>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</si>
  <si>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</si>
  <si>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</si>
  <si>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</si>
  <si>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</si>
  <si>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</si>
  <si>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</si>
  <si>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</si>
  <si>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</si>
  <si>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</si>
  <si>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</si>
  <si>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</si>
  <si>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</si>
  <si>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</si>
  <si>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</si>
  <si>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</si>
  <si>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</si>
  <si>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</si>
  <si>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</si>
  <si>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</si>
  <si>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</si>
  <si>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</si>
  <si>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</si>
  <si>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</si>
  <si>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</si>
  <si>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</si>
  <si>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</si>
  <si>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</si>
  <si>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</si>
  <si>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</si>
  <si>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</si>
  <si>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</si>
  <si>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</si>
  <si>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</si>
  <si>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</si>
  <si>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</si>
  <si>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</si>
  <si>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</si>
  <si>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</si>
  <si>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</si>
  <si>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</si>
  <si>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</si>
  <si>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</si>
  <si>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</si>
  <si>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</si>
  <si>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</si>
  <si>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</si>
  <si>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</si>
  <si>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</si>
  <si>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</si>
  <si>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</si>
  <si>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</si>
  <si>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</si>
  <si>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</si>
  <si>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</si>
  <si>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</si>
  <si>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</si>
  <si>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</si>
  <si>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</si>
  <si>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</si>
  <si>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</si>
  <si>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</si>
  <si>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</si>
  <si>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</si>
  <si>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</si>
  <si>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</si>
  <si>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</si>
  <si>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</si>
  <si>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</si>
  <si>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</si>
  <si>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</si>
  <si>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</si>
  <si>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</si>
  <si>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</si>
  <si>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</si>
  <si>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</si>
  <si>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</si>
  <si>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</si>
  <si>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</si>
  <si>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</si>
  <si>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</si>
  <si>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</si>
  <si>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</si>
  <si>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</si>
  <si>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</si>
  <si>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</si>
  <si>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</si>
  <si>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</si>
  <si>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</si>
  <si>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</si>
  <si>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</si>
  <si>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</si>
  <si>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</si>
  <si>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</si>
  <si>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</si>
  <si>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</si>
  <si>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</si>
  <si>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</si>
  <si>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</si>
  <si>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</si>
  <si>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</si>
  <si>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</si>
  <si>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</si>
  <si>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</si>
  <si>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</si>
  <si>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</si>
  <si>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</si>
  <si>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</si>
  <si>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</si>
  <si>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</si>
  <si>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</si>
  <si>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</si>
  <si>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</si>
  <si>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</si>
  <si>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</si>
  <si>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</si>
  <si>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</si>
  <si>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</si>
  <si>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</si>
  <si>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</si>
  <si>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</si>
  <si>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</si>
  <si>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</si>
  <si>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</si>
  <si>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</si>
  <si>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</si>
  <si>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</si>
  <si>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</si>
  <si>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</si>
  <si>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</si>
  <si>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</si>
  <si>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</si>
  <si>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</si>
  <si>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</si>
  <si>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</si>
  <si>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</si>
  <si>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</si>
  <si>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</si>
  <si>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</si>
  <si>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</si>
  <si>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</si>
  <si>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</si>
  <si>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</si>
  <si>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</si>
  <si>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</si>
  <si>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</si>
  <si>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</si>
  <si>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</si>
  <si>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</si>
  <si>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</si>
  <si>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</si>
  <si>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</si>
  <si>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</si>
  <si>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</si>
  <si>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</si>
  <si>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</si>
  <si>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</si>
  <si>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</si>
  <si>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</si>
  <si>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</si>
  <si>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</si>
  <si>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</si>
  <si>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</si>
  <si>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</si>
  <si>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</si>
  <si>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</si>
  <si>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</si>
  <si>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</si>
  <si>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</si>
  <si>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</si>
  <si>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</si>
  <si>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</si>
  <si>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</si>
  <si>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</si>
  <si>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</si>
  <si>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</si>
  <si>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</si>
  <si>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</si>
  <si>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</si>
  <si>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</si>
  <si>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</si>
  <si>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</si>
  <si>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</si>
  <si>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</si>
  <si>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</si>
  <si>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</si>
  <si>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</si>
  <si>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</si>
  <si>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</si>
  <si>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</si>
  <si>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</si>
  <si>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</si>
  <si>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</si>
  <si>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</si>
  <si>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</si>
  <si>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</si>
  <si>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</si>
  <si>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</si>
  <si>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</si>
  <si>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</si>
  <si>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</si>
  <si>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</si>
  <si>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</si>
  <si>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</si>
  <si>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</si>
  <si>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</si>
  <si>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</si>
  <si>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</si>
  <si>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</si>
  <si>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</si>
  <si>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</si>
  <si>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</si>
  <si>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</si>
  <si>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</si>
  <si>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</si>
  <si>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</si>
  <si>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</si>
  <si>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</si>
  <si>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</si>
  <si>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</si>
  <si>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</si>
  <si>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</si>
  <si>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</si>
  <si>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</si>
  <si>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</si>
  <si>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</si>
  <si>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</si>
  <si>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</si>
  <si>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</si>
  <si>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</si>
  <si>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</si>
  <si>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</si>
  <si>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</si>
  <si>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</si>
  <si>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</si>
  <si>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</si>
  <si>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</si>
  <si>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</si>
  <si>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</si>
  <si>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</si>
  <si>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</si>
  <si>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</si>
  <si>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</si>
  <si>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</si>
  <si>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</si>
  <si>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</si>
  <si>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</si>
  <si>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</si>
  <si>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</si>
  <si>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</si>
  <si>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</si>
  <si>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</si>
  <si>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</si>
  <si>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</si>
  <si>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</si>
  <si>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</si>
  <si>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</si>
  <si>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</si>
  <si>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</si>
  <si>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</si>
  <si>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</si>
  <si>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</si>
  <si>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</si>
  <si>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</si>
  <si>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</si>
  <si>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</si>
  <si>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</si>
  <si>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</si>
  <si>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</si>
  <si>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</si>
  <si>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</si>
  <si>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</si>
  <si>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</si>
  <si>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</si>
  <si>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</si>
  <si>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</si>
  <si>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</si>
  <si>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</si>
  <si>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</si>
  <si>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</si>
  <si>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</si>
  <si>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</si>
  <si>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</si>
  <si>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</si>
  <si>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</si>
  <si>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</si>
  <si>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</si>
  <si>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</si>
  <si>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</si>
  <si>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</si>
  <si>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</si>
  <si>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</si>
  <si>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</si>
  <si>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</si>
  <si>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</si>
  <si>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</si>
  <si>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</si>
  <si>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</si>
  <si>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</si>
  <si>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</si>
  <si>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</si>
  <si>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</si>
  <si>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</si>
  <si>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</si>
  <si>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</si>
  <si>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</si>
  <si>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</si>
  <si>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</si>
  <si>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</si>
  <si>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</si>
  <si>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</si>
  <si>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</si>
  <si>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</si>
  <si>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</si>
  <si>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</si>
  <si>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</si>
  <si>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</si>
  <si>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</si>
  <si>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</si>
  <si>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</si>
  <si>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</si>
  <si>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</si>
  <si>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</si>
  <si>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</si>
  <si>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</si>
  <si>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</si>
  <si>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</si>
  <si>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</si>
  <si>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</si>
  <si>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</si>
  <si>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</si>
  <si>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</si>
  <si>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</si>
  <si>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</si>
  <si>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</si>
  <si>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</si>
  <si>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</si>
  <si>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</si>
  <si>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</si>
  <si>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</si>
  <si>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</si>
  <si>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</si>
  <si>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</si>
  <si>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</si>
  <si>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</si>
  <si>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</si>
  <si>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</si>
  <si>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</si>
  <si>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</si>
  <si>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</si>
  <si>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</si>
  <si>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</si>
  <si>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</si>
  <si>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</si>
  <si>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</si>
  <si>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</si>
  <si>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</si>
  <si>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</si>
  <si>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</si>
  <si>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</si>
  <si>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</si>
  <si>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</si>
  <si>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</si>
  <si>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</si>
  <si>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</si>
  <si>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</si>
  <si>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</si>
  <si>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</si>
  <si>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</si>
  <si>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</si>
  <si>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</si>
  <si>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</si>
  <si>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</si>
  <si>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</si>
  <si>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</si>
  <si>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</si>
  <si>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</si>
  <si>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</si>
  <si>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</si>
  <si>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</si>
  <si>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</si>
  <si>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</si>
  <si>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</si>
  <si>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</si>
  <si>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</si>
  <si>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</si>
  <si>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</si>
  <si>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</si>
  <si>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</si>
  <si>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</si>
  <si>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</si>
  <si>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</si>
  <si>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</si>
  <si>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</si>
  <si>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</si>
  <si>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</si>
  <si>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</si>
  <si>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</si>
  <si>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</si>
  <si>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</si>
  <si>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</si>
  <si>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</si>
  <si>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</si>
  <si>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</si>
  <si>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</si>
  <si>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</si>
  <si>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</si>
  <si>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</si>
  <si>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</si>
  <si>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</si>
  <si>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</si>
  <si>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</si>
  <si>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</si>
  <si>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</si>
  <si>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</si>
  <si>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</si>
  <si>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</si>
  <si>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</si>
  <si>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</si>
  <si>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</si>
  <si>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</si>
  <si>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</si>
  <si>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</si>
  <si>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</si>
  <si>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</si>
  <si>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</si>
  <si>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</si>
  <si>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</si>
  <si>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</si>
  <si>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</si>
  <si>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</si>
  <si>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</si>
  <si>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</si>
  <si>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</si>
  <si>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</si>
  <si>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</si>
  <si>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</si>
  <si>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</si>
  <si>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</si>
  <si>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</si>
  <si>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</si>
  <si>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</si>
  <si>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</si>
  <si>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</si>
  <si>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</si>
  <si>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</si>
  <si>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</si>
  <si>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</si>
  <si>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</si>
  <si>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</si>
  <si>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</si>
  <si>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</si>
  <si>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</si>
  <si>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</si>
  <si>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</si>
  <si>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</si>
  <si>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</si>
  <si>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</si>
  <si>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</si>
  <si>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</si>
  <si>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</si>
  <si>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</si>
  <si>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</si>
  <si>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</si>
  <si>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</si>
  <si>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</si>
  <si>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</si>
  <si>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</si>
  <si>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</si>
  <si>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</si>
  <si>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</si>
  <si>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</si>
  <si>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</si>
  <si>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</si>
  <si>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</si>
  <si>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</si>
  <si>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</si>
  <si>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</si>
  <si>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</si>
  <si>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</si>
  <si>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</si>
  <si>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</si>
  <si>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</si>
  <si>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</si>
  <si>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</si>
  <si>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</si>
  <si>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</si>
  <si>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</si>
  <si>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</si>
  <si>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</si>
  <si>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</si>
  <si>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</si>
  <si>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</si>
  <si>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</si>
  <si>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</si>
  <si>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</si>
  <si>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</si>
  <si>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</si>
  <si>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</si>
  <si>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</si>
  <si>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</si>
  <si>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</si>
  <si>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</si>
  <si>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</si>
  <si>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</si>
  <si>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</si>
  <si>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</si>
  <si>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</si>
  <si>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</si>
  <si>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</si>
  <si>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</si>
  <si>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</si>
  <si>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</si>
  <si>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</si>
  <si>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</si>
  <si>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</si>
  <si>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</si>
  <si>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</si>
  <si>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</si>
  <si>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</si>
  <si>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</si>
  <si>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</si>
  <si>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</si>
  <si>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</si>
  <si>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</si>
  <si>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</si>
  <si>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</si>
  <si>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</si>
  <si>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</si>
  <si>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</si>
  <si>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</si>
  <si>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</si>
  <si>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</si>
  <si>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</si>
  <si>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</si>
  <si>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</si>
  <si>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</si>
  <si>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</si>
  <si>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</si>
  <si>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</si>
  <si>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</si>
  <si>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</si>
  <si>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</si>
  <si>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</si>
  <si>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</si>
  <si>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</si>
  <si>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</si>
  <si>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</si>
  <si>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</si>
  <si>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</si>
  <si>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</si>
  <si>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</si>
  <si>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</si>
  <si>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</si>
  <si>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</si>
  <si>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</si>
  <si>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</si>
  <si>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</si>
  <si>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</si>
  <si>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</si>
  <si>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</si>
  <si>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</si>
  <si>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</si>
  <si>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</si>
  <si>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</si>
  <si>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</si>
  <si>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</si>
  <si>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</si>
  <si>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</si>
  <si>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</si>
  <si>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</si>
  <si>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</si>
  <si>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</si>
  <si>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</si>
  <si>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</si>
  <si>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</si>
  <si>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</si>
  <si>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</si>
  <si>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</si>
  <si>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</si>
  <si>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</si>
  <si>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</si>
  <si>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</si>
  <si>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</si>
  <si>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</si>
  <si>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</si>
  <si>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</si>
  <si>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</si>
  <si>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</si>
  <si>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</si>
  <si>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</si>
  <si>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</si>
  <si>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</si>
  <si>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</si>
  <si>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</si>
  <si>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</si>
  <si>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</si>
  <si>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</si>
  <si>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</si>
  <si>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</si>
  <si>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</si>
  <si>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</si>
  <si>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</si>
  <si>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</si>
  <si>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</si>
  <si>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</si>
  <si>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</si>
  <si>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</si>
  <si>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</si>
  <si>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</si>
  <si>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</si>
  <si>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</si>
  <si>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</si>
  <si>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</si>
  <si>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</si>
  <si>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</si>
  <si>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</si>
  <si>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</si>
  <si>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</si>
  <si>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</si>
  <si>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</si>
  <si>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</si>
  <si>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</si>
  <si>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</si>
  <si>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</si>
  <si>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</si>
  <si>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</si>
  <si>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</si>
  <si>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</si>
  <si>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</si>
  <si>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</si>
  <si>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</si>
  <si>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</si>
  <si>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</si>
  <si>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</si>
  <si>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</si>
  <si>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</si>
  <si>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</si>
  <si>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</si>
  <si>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</si>
  <si>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</si>
  <si>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</si>
  <si>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</si>
  <si>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</si>
  <si>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</si>
  <si>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</si>
  <si>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</si>
  <si>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</si>
  <si>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</si>
  <si>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</si>
  <si>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</si>
  <si>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</si>
  <si>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</si>
  <si>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</si>
  <si>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</si>
  <si>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</si>
  <si>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</si>
  <si>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</si>
  <si>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</si>
  <si>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</si>
  <si>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</si>
  <si>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</si>
  <si>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</si>
  <si>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</si>
  <si>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</si>
  <si>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</si>
  <si>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</si>
  <si>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</si>
  <si>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</si>
  <si>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</si>
  <si>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</si>
  <si>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</si>
  <si>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</si>
  <si>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</si>
  <si>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</si>
  <si>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</si>
  <si>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</si>
  <si>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</si>
  <si>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</si>
  <si>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</si>
  <si>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</si>
  <si>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</si>
  <si>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</si>
  <si>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</si>
  <si>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</si>
  <si>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</si>
  <si>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</si>
  <si>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</si>
  <si>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</si>
  <si>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</si>
  <si>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</si>
  <si>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</si>
  <si>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</si>
  <si>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</si>
  <si>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</si>
  <si>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</si>
  <si>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</si>
  <si>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</si>
  <si>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</si>
  <si>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</si>
  <si>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</si>
  <si>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</si>
  <si>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</si>
  <si>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</si>
  <si>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</si>
  <si>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</si>
  <si>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</si>
  <si>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</si>
  <si>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</si>
  <si>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</si>
  <si>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</si>
  <si>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</si>
  <si>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</si>
  <si>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</si>
  <si>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</si>
  <si>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</si>
  <si>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</si>
  <si>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</si>
  <si>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</si>
  <si>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</si>
  <si>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</si>
  <si>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</si>
  <si>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</si>
  <si>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</si>
  <si>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</si>
  <si>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</si>
  <si>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</si>
  <si>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</si>
  <si>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</si>
  <si>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</si>
  <si>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</si>
  <si>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</si>
  <si>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</si>
  <si>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</si>
  <si>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</si>
  <si>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</si>
  <si>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</si>
  <si>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</si>
  <si>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</si>
  <si>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</si>
  <si>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</si>
  <si>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</si>
  <si>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</si>
  <si>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</si>
  <si>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</si>
  <si>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</si>
  <si>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</si>
  <si>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</si>
  <si>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</si>
  <si>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</si>
  <si>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</si>
  <si>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</si>
  <si>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</si>
  <si>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</si>
  <si>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</si>
  <si>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</si>
  <si>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</si>
  <si>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</si>
  <si>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</si>
  <si>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</si>
  <si>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</si>
  <si>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</si>
  <si>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</si>
  <si>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</si>
  <si>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</si>
  <si>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</si>
  <si>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</si>
  <si>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</si>
  <si>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</si>
  <si>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</si>
  <si>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</si>
  <si>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</si>
  <si>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</si>
  <si>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</si>
  <si>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</si>
  <si>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</si>
  <si>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</si>
  <si>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</si>
  <si>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</si>
  <si>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</si>
  <si>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</si>
  <si>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</si>
  <si>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</si>
  <si>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</si>
  <si>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</si>
  <si>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</si>
  <si>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</si>
  <si>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</si>
  <si>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</si>
  <si>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</si>
  <si>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</si>
  <si>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</si>
  <si>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</si>
  <si>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</si>
  <si>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</si>
  <si>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</si>
  <si>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</si>
  <si>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</si>
  <si>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</si>
  <si>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</si>
  <si>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</si>
  <si>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</si>
  <si>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</si>
  <si>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</si>
  <si>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</si>
  <si>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</si>
  <si>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</si>
  <si>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</si>
  <si>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</si>
  <si>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</si>
  <si>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</si>
  <si>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</si>
  <si>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</si>
  <si>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</si>
  <si>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</si>
  <si>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</si>
  <si>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</si>
  <si>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</si>
  <si>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</si>
  <si>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</si>
  <si>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</si>
  <si>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</si>
  <si>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</si>
  <si>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</si>
  <si>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</si>
  <si>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</si>
  <si>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</si>
  <si>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</si>
  <si>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</si>
  <si>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</si>
  <si>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</si>
  <si>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</si>
  <si>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</si>
  <si>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</si>
  <si>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</si>
  <si>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</si>
  <si>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</si>
  <si>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</si>
  <si>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</si>
  <si>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</si>
  <si>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</si>
  <si>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</si>
  <si>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</si>
  <si>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</si>
  <si>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</si>
  <si>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</si>
  <si>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</si>
  <si>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</si>
  <si>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</si>
  <si>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</si>
  <si>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</si>
  <si>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</si>
  <si>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</si>
  <si>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</si>
  <si>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</si>
  <si>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</si>
  <si>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</si>
  <si>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</si>
  <si>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</si>
  <si>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</si>
  <si>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</si>
  <si>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</si>
  <si>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</si>
  <si>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</si>
  <si>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</si>
  <si>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</si>
  <si>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</si>
  <si>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</si>
  <si>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</si>
  <si>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</si>
  <si>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</si>
  <si>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</si>
  <si>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</si>
  <si>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</si>
  <si>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</si>
  <si>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</si>
  <si>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</si>
  <si>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</si>
  <si>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</si>
  <si>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</si>
  <si>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</si>
  <si>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</si>
  <si>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</si>
  <si>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</si>
  <si>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</si>
  <si>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</si>
  <si>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</si>
  <si>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</si>
  <si>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</si>
  <si>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</si>
  <si>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</si>
  <si>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</si>
  <si>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</si>
  <si>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</si>
  <si>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</si>
  <si>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</si>
  <si>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</si>
  <si>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</si>
  <si>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</si>
  <si>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</si>
  <si>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</si>
  <si>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</si>
  <si>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</si>
  <si>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</si>
  <si>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</si>
  <si>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</si>
  <si>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</si>
  <si>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</si>
  <si>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</si>
  <si>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</si>
  <si>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</si>
  <si>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</si>
  <si>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</si>
  <si>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</si>
  <si>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</si>
  <si>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</si>
  <si>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</si>
  <si>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</si>
  <si>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</si>
  <si>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</si>
  <si>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</si>
  <si>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</si>
  <si>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</si>
  <si>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</si>
  <si>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</si>
  <si>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</si>
  <si>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</si>
  <si>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</si>
  <si>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</si>
  <si>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</si>
  <si>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</si>
  <si>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</si>
  <si>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</si>
  <si>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</si>
  <si>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</si>
  <si>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</si>
  <si>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</si>
  <si>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</si>
  <si>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</si>
  <si>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</si>
  <si>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</si>
  <si>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</si>
  <si>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</si>
  <si>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</si>
  <si>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</si>
  <si>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</si>
  <si>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</si>
  <si>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</si>
  <si>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</si>
  <si>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</si>
  <si>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</si>
  <si>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</si>
  <si>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</si>
  <si>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</si>
  <si>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</si>
  <si>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</si>
  <si>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</si>
  <si>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</si>
  <si>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</si>
  <si>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</si>
  <si>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</si>
  <si>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</si>
  <si>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</si>
  <si>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</si>
  <si>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</si>
  <si>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</si>
  <si>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</si>
  <si>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</si>
  <si>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</si>
  <si>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</si>
  <si>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</si>
  <si>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</si>
  <si>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</si>
  <si>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</si>
  <si>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</si>
  <si>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</si>
  <si>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</si>
  <si>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</si>
  <si>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</si>
  <si>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</si>
  <si>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</si>
  <si>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</si>
  <si>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</si>
  <si>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</si>
  <si>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</si>
  <si>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</si>
  <si>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</si>
  <si>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</si>
  <si>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</si>
  <si>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</si>
  <si>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</si>
  <si>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</si>
  <si>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</si>
  <si>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</si>
  <si>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</si>
  <si>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</si>
  <si>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</si>
  <si>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</si>
  <si>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</si>
  <si>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</si>
  <si>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</si>
  <si>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</si>
  <si>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</si>
  <si>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</si>
  <si>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</si>
  <si>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</si>
  <si>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</si>
  <si>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</si>
  <si>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</si>
  <si>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</si>
  <si>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</si>
  <si>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</si>
  <si>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</si>
  <si>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</si>
  <si>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</si>
  <si>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</si>
  <si>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</si>
  <si>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</si>
  <si>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</si>
  <si>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</si>
  <si>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</si>
  <si>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</si>
  <si>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</si>
  <si>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</si>
  <si>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</si>
  <si>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</si>
  <si>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</si>
  <si>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</si>
  <si>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</si>
  <si>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</si>
  <si>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</si>
  <si>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</si>
  <si>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</si>
  <si>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</si>
  <si>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</si>
  <si>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</si>
  <si>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</si>
  <si>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</si>
  <si>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</si>
  <si>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</si>
  <si>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</si>
  <si>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</si>
  <si>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</si>
  <si>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</si>
  <si>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</si>
  <si>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</si>
  <si>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</si>
  <si>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</si>
  <si>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</si>
  <si>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</si>
  <si>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</si>
  <si>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</si>
  <si>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</si>
  <si>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</si>
  <si>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</si>
  <si>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</si>
  <si>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</si>
  <si>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</si>
  <si>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</si>
  <si>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</si>
  <si>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</si>
  <si>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</si>
  <si>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</si>
  <si>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</si>
  <si>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</si>
  <si>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</si>
  <si>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</si>
  <si>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</si>
  <si>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</si>
  <si>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</si>
  <si>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</si>
  <si>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</si>
  <si>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</si>
  <si>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</si>
  <si>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</si>
  <si>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</si>
  <si>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</si>
  <si>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</si>
  <si>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</si>
  <si>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</si>
  <si>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</si>
  <si>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</si>
  <si>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</si>
  <si>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</si>
  <si>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</si>
  <si>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</si>
  <si>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</si>
  <si>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</si>
  <si>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</si>
  <si>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</si>
  <si>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</si>
  <si>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</si>
  <si>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</si>
  <si>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</si>
  <si>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</si>
  <si>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</si>
  <si>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</si>
  <si>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</si>
  <si>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</si>
  <si>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</si>
  <si>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</si>
  <si>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</si>
  <si>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</si>
  <si>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</si>
  <si>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</si>
  <si>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</si>
  <si>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</si>
  <si>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</si>
  <si>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</si>
  <si>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</si>
  <si>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</si>
  <si>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</si>
  <si>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</si>
  <si>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</si>
  <si>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</si>
  <si>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</si>
  <si>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</si>
  <si>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</si>
  <si>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</si>
  <si>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</si>
  <si>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</si>
  <si>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</si>
  <si>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</si>
  <si>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</si>
  <si>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</si>
  <si>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</si>
  <si>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</si>
  <si>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</si>
  <si>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</si>
  <si>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</si>
  <si>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</si>
  <si>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</si>
  <si>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</si>
  <si>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</si>
  <si>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</si>
  <si>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</si>
  <si>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</si>
  <si>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</si>
  <si>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</si>
  <si>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</si>
  <si>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</si>
  <si>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</si>
  <si>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</si>
  <si>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</si>
  <si>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</si>
  <si>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</si>
  <si>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</si>
  <si>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</si>
  <si>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</si>
  <si>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</si>
  <si>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</si>
  <si>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</si>
  <si>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</si>
  <si>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</si>
  <si>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</si>
  <si>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</si>
  <si>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</si>
  <si>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</si>
  <si>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</si>
  <si>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</si>
  <si>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</si>
  <si>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</si>
  <si>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</si>
  <si>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</si>
  <si>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</si>
  <si>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</si>
  <si>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</si>
  <si>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</si>
  <si>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</si>
  <si>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</si>
  <si>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</si>
  <si>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</si>
  <si>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</si>
  <si>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</si>
  <si>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</si>
  <si>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</si>
  <si>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</si>
  <si>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</si>
  <si>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</si>
  <si>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</si>
  <si>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</si>
  <si>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</si>
  <si>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</si>
  <si>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</si>
  <si>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</si>
  <si>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</si>
  <si>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</si>
  <si>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</si>
  <si>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</si>
  <si>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</si>
  <si>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</si>
  <si>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</si>
  <si>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</si>
  <si>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</si>
  <si>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</si>
  <si>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</si>
  <si>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</si>
  <si>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</si>
  <si>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</si>
  <si>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</si>
  <si>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</si>
  <si>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</si>
  <si>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</si>
  <si>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</si>
  <si>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</si>
  <si>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</si>
  <si>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</si>
  <si>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</si>
  <si>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</si>
  <si>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</si>
  <si>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</si>
  <si>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</si>
  <si>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</si>
  <si>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</si>
  <si>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</si>
  <si>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</si>
  <si>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</si>
  <si>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</si>
  <si>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</si>
  <si>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</si>
  <si>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</si>
  <si>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</si>
  <si>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</si>
  <si>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</si>
  <si>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</si>
  <si>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</si>
  <si>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</si>
  <si>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</si>
  <si>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</si>
  <si>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</si>
  <si>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</si>
  <si>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</si>
  <si>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</si>
  <si>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</si>
  <si>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</si>
  <si>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</si>
  <si>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</si>
  <si>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</si>
  <si>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</si>
  <si>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</si>
  <si>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</si>
  <si>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</si>
  <si>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</si>
  <si>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</si>
  <si>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</si>
  <si>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</si>
  <si>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</si>
  <si>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</si>
  <si>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</si>
  <si>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</si>
  <si>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</si>
  <si>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</si>
  <si>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</si>
  <si>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</si>
  <si>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</si>
  <si>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</si>
  <si>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</si>
  <si>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</si>
  <si>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</si>
  <si>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</si>
  <si>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</si>
  <si>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</si>
  <si>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</si>
  <si>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</si>
  <si>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</si>
  <si>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</si>
  <si>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</si>
  <si>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</si>
  <si>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</si>
  <si>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</si>
  <si>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</si>
  <si>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</si>
  <si>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</si>
  <si>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</si>
  <si>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</si>
  <si>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</si>
  <si>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</si>
  <si>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</si>
  <si>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</si>
  <si>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</si>
  <si>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</si>
  <si>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</si>
  <si>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</si>
  <si>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</si>
  <si>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</si>
  <si>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</si>
  <si>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</si>
  <si>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</si>
  <si>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</si>
  <si>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</si>
  <si>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</si>
  <si>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</si>
  <si>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</si>
  <si>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</si>
  <si>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</si>
  <si>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</si>
  <si>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</si>
  <si>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</si>
  <si>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</si>
  <si>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</si>
  <si>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</si>
  <si>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</si>
  <si>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</si>
  <si>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</si>
  <si>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</si>
  <si>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</si>
  <si>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</si>
  <si>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</si>
  <si>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</si>
  <si>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</si>
  <si>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</si>
  <si>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</si>
  <si>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</si>
  <si>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</si>
  <si>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</si>
  <si>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</si>
  <si>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</si>
  <si>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</si>
  <si>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</si>
  <si>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</si>
  <si>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</si>
  <si>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</si>
  <si>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</si>
  <si>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</si>
  <si>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</si>
  <si>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</si>
  <si>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</si>
  <si>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</si>
  <si>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</si>
  <si>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</si>
  <si>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</si>
  <si>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</si>
  <si>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</si>
  <si>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</si>
  <si>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</si>
  <si>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</si>
  <si>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</si>
  <si>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</si>
  <si>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</si>
  <si>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</si>
  <si>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</si>
  <si>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</si>
  <si>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</si>
  <si>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</si>
  <si>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</si>
  <si>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</si>
  <si>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</si>
  <si>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</si>
  <si>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</si>
  <si>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</si>
  <si>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</si>
  <si>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</si>
  <si>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</si>
  <si>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</si>
  <si>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</si>
  <si>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</si>
  <si>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</si>
  <si>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</si>
  <si>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</si>
  <si>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</si>
  <si>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</si>
  <si>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</si>
  <si>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</si>
  <si>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</si>
  <si>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</si>
  <si>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</si>
  <si>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</si>
  <si>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</si>
  <si>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</si>
  <si>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</si>
  <si>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</si>
  <si>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</si>
  <si>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</si>
  <si>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</si>
  <si>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</si>
  <si>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</si>
  <si>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</si>
  <si>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</si>
  <si>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</si>
  <si>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</si>
  <si>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</si>
  <si>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</si>
  <si>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</si>
  <si>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</si>
  <si>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</si>
  <si>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</si>
  <si>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</si>
  <si>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</si>
  <si>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</si>
  <si>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</si>
  <si>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</si>
  <si>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</si>
  <si>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</si>
  <si>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</si>
  <si>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</si>
  <si>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</si>
  <si>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</si>
  <si>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</si>
  <si>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</si>
  <si>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</si>
  <si>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</si>
  <si>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</si>
  <si>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</si>
  <si>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</si>
  <si>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</si>
  <si>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</si>
  <si>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</si>
  <si>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</si>
  <si>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</si>
  <si>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</si>
  <si>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</si>
  <si>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</si>
  <si>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</si>
  <si>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</si>
  <si>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</si>
  <si>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</si>
  <si>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</si>
  <si>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</si>
  <si>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</si>
  <si>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</si>
  <si>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</si>
  <si>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</si>
  <si>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</si>
  <si>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</si>
  <si>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</si>
  <si>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</si>
  <si>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</si>
  <si>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</si>
  <si>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</si>
  <si>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</si>
  <si>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</si>
  <si>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</si>
  <si>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</si>
  <si>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</si>
  <si>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</si>
  <si>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</si>
  <si>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</si>
  <si>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</si>
  <si>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</si>
  <si>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</si>
  <si>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</si>
  <si>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</si>
  <si>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</si>
  <si>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</si>
  <si>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</si>
  <si>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</si>
  <si>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</si>
  <si>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</si>
  <si>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</si>
  <si>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</si>
  <si>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</si>
  <si>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</si>
  <si>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</si>
  <si>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</si>
  <si>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</si>
  <si>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</si>
  <si>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</si>
  <si>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</si>
  <si>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</si>
  <si>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</si>
  <si>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</si>
  <si>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</si>
  <si>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</si>
  <si>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</si>
  <si>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</si>
  <si>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</si>
  <si>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</si>
  <si>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</si>
  <si>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</si>
  <si>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</si>
  <si>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</si>
  <si>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</si>
  <si>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</si>
  <si>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</si>
  <si>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</si>
  <si>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</si>
  <si>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</si>
  <si>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</si>
  <si>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</si>
  <si>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</si>
  <si>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</si>
  <si>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</si>
  <si>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</si>
  <si>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</si>
  <si>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</si>
  <si>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</si>
  <si>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</si>
  <si>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</si>
  <si>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</si>
  <si>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</si>
  <si>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</si>
  <si>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</si>
  <si>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</si>
  <si>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</si>
  <si>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</si>
  <si>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</si>
  <si>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</si>
  <si>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</si>
  <si>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</si>
  <si>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</si>
  <si>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</si>
  <si>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</si>
  <si>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</si>
  <si>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</si>
  <si>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</si>
  <si>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</si>
  <si>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</si>
  <si>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</si>
  <si>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</si>
  <si>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</si>
  <si>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</si>
  <si>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</si>
  <si>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</si>
  <si>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</si>
  <si>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</si>
  <si>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</si>
  <si>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</si>
  <si>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</si>
  <si>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</si>
  <si>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</si>
  <si>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</si>
  <si>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</si>
  <si>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</si>
  <si>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</si>
  <si>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</si>
  <si>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</si>
  <si>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</si>
  <si>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</si>
  <si>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</si>
  <si>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</si>
  <si>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</si>
  <si>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</si>
  <si>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</si>
  <si>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</si>
  <si>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</si>
  <si>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</si>
  <si>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</si>
  <si>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</si>
  <si>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</si>
  <si>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</si>
  <si>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</si>
  <si>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</si>
  <si>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</si>
  <si>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</si>
  <si>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</si>
  <si>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</si>
  <si>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</si>
  <si>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</si>
  <si>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</si>
  <si>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</si>
  <si>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</si>
  <si>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</si>
  <si>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</si>
  <si>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</si>
  <si>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</si>
  <si>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</si>
  <si>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</si>
  <si>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</si>
  <si>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</si>
  <si>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</si>
  <si>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</si>
  <si>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</si>
  <si>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</si>
  <si>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</si>
  <si>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</si>
  <si>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</si>
  <si>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</si>
  <si>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</si>
  <si>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</si>
  <si>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</si>
  <si>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</si>
  <si>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</si>
  <si>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</si>
  <si>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</si>
  <si>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</si>
  <si>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</si>
  <si>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</si>
  <si>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</si>
  <si>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</si>
  <si>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</si>
  <si>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</si>
  <si>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</si>
  <si>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</si>
  <si>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</si>
  <si>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</si>
  <si>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</si>
  <si>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</si>
  <si>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</si>
  <si>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</si>
  <si>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</si>
  <si>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</si>
  <si>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</si>
  <si>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</si>
  <si>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</si>
  <si>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</si>
  <si>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</si>
  <si>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</si>
  <si>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</si>
  <si>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</si>
  <si>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</si>
  <si>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</si>
  <si>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</si>
  <si>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</si>
  <si>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</si>
  <si>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</si>
  <si>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</si>
  <si>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</si>
  <si>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</si>
  <si>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</si>
  <si>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</si>
  <si>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</si>
  <si>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</si>
  <si>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</si>
  <si>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</si>
  <si>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</si>
  <si>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</si>
  <si>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</si>
  <si>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</si>
  <si>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</si>
  <si>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</si>
  <si>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</si>
  <si>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</si>
  <si>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</si>
  <si>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</si>
  <si>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</si>
  <si>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</si>
  <si>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</si>
  <si>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</si>
  <si>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</si>
  <si>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</si>
  <si>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</si>
  <si>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</si>
  <si>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</si>
  <si>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</si>
  <si>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</si>
  <si>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</si>
  <si>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</si>
  <si>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</si>
  <si>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</si>
  <si>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</si>
  <si>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</si>
  <si>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</si>
  <si>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</si>
  <si>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</si>
  <si>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</si>
  <si>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</si>
  <si>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</si>
  <si>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</si>
  <si>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</si>
  <si>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</si>
  <si>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</si>
  <si>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</si>
  <si>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</si>
  <si>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</si>
  <si>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</si>
  <si>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</si>
  <si>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</si>
  <si>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</si>
  <si>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</si>
  <si>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</si>
  <si>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</si>
  <si>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</si>
  <si>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</si>
  <si>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</si>
  <si>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</si>
  <si>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</si>
  <si>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</si>
  <si>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</si>
  <si>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</si>
  <si>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</si>
  <si>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</si>
  <si>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</si>
  <si>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</si>
  <si>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</si>
  <si>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</si>
  <si>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</si>
  <si>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</si>
  <si>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</si>
  <si>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</si>
  <si>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</si>
  <si>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</si>
  <si>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</si>
  <si>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</si>
  <si>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</si>
  <si>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</si>
  <si>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</si>
  <si>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</si>
  <si>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</si>
  <si>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</si>
  <si>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</si>
  <si>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</si>
  <si>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</si>
  <si>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</si>
  <si>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</si>
  <si>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</si>
  <si>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</si>
  <si>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</si>
  <si>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</si>
  <si>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</si>
  <si>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</si>
  <si>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</si>
  <si>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</si>
  <si>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</si>
  <si>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</si>
  <si>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</si>
  <si>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</si>
  <si>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</si>
  <si>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</si>
  <si>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</si>
  <si>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</si>
  <si>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</si>
  <si>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</si>
  <si>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</si>
  <si>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</si>
  <si>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</si>
  <si>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</si>
  <si>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</si>
  <si>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</si>
  <si>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</si>
  <si>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</si>
  <si>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</si>
  <si>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</si>
  <si>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</si>
  <si>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</si>
  <si>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</si>
  <si>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</si>
  <si>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</si>
  <si>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</si>
  <si>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</si>
  <si>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</si>
  <si>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</si>
  <si>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</si>
  <si>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</si>
  <si>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</si>
  <si>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</si>
  <si>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</si>
  <si>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</si>
  <si>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</si>
  <si>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</si>
  <si>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</si>
  <si>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</si>
  <si>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</si>
  <si>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</si>
  <si>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</si>
  <si>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</si>
  <si>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</si>
  <si>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</si>
  <si>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</si>
  <si>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</si>
  <si>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</si>
  <si>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</si>
  <si>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</si>
  <si>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</si>
  <si>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</si>
  <si>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</si>
  <si>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</si>
  <si>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</si>
  <si>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</si>
  <si>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</si>
  <si>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</si>
  <si>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</si>
  <si>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</si>
  <si>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</si>
  <si>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</si>
  <si>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</si>
  <si>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</si>
  <si>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</si>
  <si>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</si>
  <si>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</si>
  <si>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</si>
  <si>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</si>
  <si>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</si>
  <si>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</si>
  <si>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</si>
  <si>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</si>
  <si>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</si>
  <si>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</si>
  <si>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</si>
  <si>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</si>
  <si>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</si>
  <si>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</si>
  <si>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</si>
  <si>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</si>
  <si>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</si>
  <si>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</si>
  <si>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</si>
  <si>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</si>
  <si>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</si>
  <si>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</si>
  <si>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</si>
  <si>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</si>
  <si>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</si>
  <si>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</si>
  <si>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</si>
  <si>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</si>
  <si>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</si>
  <si>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</si>
  <si>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</si>
  <si>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</si>
  <si>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</si>
  <si>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</si>
  <si>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</si>
  <si>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</si>
  <si>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</si>
  <si>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</si>
  <si>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</si>
  <si>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</si>
  <si>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</si>
  <si>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</si>
  <si>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</si>
  <si>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</si>
  <si>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</si>
  <si>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</si>
  <si>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</si>
  <si>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</si>
  <si>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</si>
  <si>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</si>
  <si>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</si>
  <si>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</si>
  <si>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</si>
  <si>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</si>
  <si>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</si>
  <si>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</si>
  <si>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</si>
  <si>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</si>
  <si>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</si>
  <si>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</si>
  <si>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</si>
  <si>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</si>
  <si>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</si>
  <si>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</si>
  <si>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</si>
  <si>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</si>
  <si>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</si>
  <si>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</si>
  <si>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</si>
  <si>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</si>
  <si>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</si>
  <si>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</si>
  <si>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</si>
  <si>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</si>
  <si>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</si>
  <si>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</si>
  <si>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</si>
  <si>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</si>
  <si>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</si>
  <si>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</si>
  <si>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</si>
  <si>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</si>
  <si>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</si>
  <si>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</si>
  <si>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</si>
  <si>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</si>
  <si>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</si>
  <si>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</si>
  <si>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</si>
  <si>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</si>
  <si>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</si>
  <si>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</si>
  <si>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</si>
  <si>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</si>
  <si>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</si>
  <si>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</si>
  <si>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</si>
  <si>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</si>
  <si>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</si>
  <si>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</si>
  <si>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</si>
  <si>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</si>
  <si>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</si>
  <si>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</si>
  <si>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</si>
  <si>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</si>
  <si>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</si>
  <si>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</si>
  <si>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</si>
  <si>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</si>
  <si>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</si>
  <si>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</si>
  <si>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</si>
  <si>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</si>
  <si>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</si>
  <si>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</si>
  <si>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</si>
  <si>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</si>
  <si>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</si>
  <si>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</si>
  <si>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</si>
  <si>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</si>
  <si>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</si>
  <si>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</si>
  <si>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</si>
  <si>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</si>
  <si>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</si>
  <si>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</si>
  <si>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</si>
  <si>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</si>
  <si>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</si>
  <si>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</si>
  <si>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</si>
  <si>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</si>
  <si>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</si>
  <si>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</si>
  <si>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</si>
  <si>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</si>
  <si>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</si>
  <si>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</si>
  <si>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</si>
  <si>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</si>
  <si>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</si>
  <si>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</si>
  <si>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</si>
  <si>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</si>
  <si>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</si>
  <si>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</si>
  <si>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</si>
  <si>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</si>
  <si>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</si>
  <si>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</si>
  <si>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</si>
  <si>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</si>
  <si>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</si>
  <si>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</si>
  <si>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</si>
  <si>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</si>
  <si>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</si>
  <si>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</si>
  <si>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</si>
  <si>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</si>
  <si>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</si>
  <si>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</si>
  <si>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</si>
  <si>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</si>
  <si>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</si>
  <si>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</si>
  <si>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</si>
  <si>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</si>
  <si>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</si>
  <si>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</si>
  <si>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</si>
  <si>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</si>
  <si>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</si>
  <si>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</si>
  <si>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</si>
  <si>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</si>
  <si>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</si>
  <si>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</si>
  <si>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</si>
  <si>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</si>
  <si>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</si>
  <si>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</si>
  <si>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</si>
  <si>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</si>
  <si>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</si>
  <si>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</si>
  <si>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</si>
  <si>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</si>
  <si>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</si>
  <si>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</si>
  <si>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</si>
  <si>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</si>
  <si>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</si>
  <si>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</si>
  <si>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</si>
  <si>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</si>
  <si>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</si>
  <si>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</si>
  <si>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</si>
  <si>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</si>
  <si>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</si>
  <si>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</si>
  <si>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</si>
  <si>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</si>
  <si>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</si>
  <si>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</si>
  <si>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</si>
  <si>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</si>
  <si>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</si>
  <si>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</si>
  <si>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</si>
  <si>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</si>
  <si>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</si>
  <si>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</si>
  <si>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</si>
  <si>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</si>
  <si>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</si>
  <si>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</si>
  <si>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</si>
  <si>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</si>
  <si>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</si>
  <si>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</si>
  <si>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</si>
  <si>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</si>
  <si>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</si>
  <si>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</si>
  <si>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</si>
  <si>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</si>
  <si>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</si>
  <si>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</si>
  <si>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</si>
  <si>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</si>
  <si>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</si>
  <si>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</si>
  <si>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</si>
  <si>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</si>
  <si>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</si>
  <si>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</si>
  <si>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</si>
  <si>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</si>
  <si>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</si>
  <si>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</si>
  <si>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</si>
  <si>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</si>
  <si>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</si>
  <si>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</si>
  <si>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</si>
  <si>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</si>
  <si>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</si>
  <si>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</si>
  <si>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</si>
  <si>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</si>
  <si>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</si>
  <si>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</si>
  <si>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</si>
  <si>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</si>
  <si>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</si>
  <si>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</si>
  <si>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</si>
  <si>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</si>
  <si>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</si>
  <si>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</si>
  <si>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</si>
  <si>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</si>
  <si>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</si>
  <si>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</si>
  <si>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</si>
  <si>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</si>
  <si>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</si>
  <si>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</si>
  <si>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</si>
  <si>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</si>
  <si>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</si>
  <si>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</si>
  <si>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</si>
  <si>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</si>
  <si>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</si>
  <si>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</si>
  <si>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</si>
  <si>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</si>
  <si>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</si>
  <si>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</si>
  <si>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</si>
  <si>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</si>
  <si>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</si>
  <si>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</si>
  <si>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</si>
  <si>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</si>
  <si>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</si>
  <si>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</si>
  <si>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</si>
  <si>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</si>
  <si>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</si>
  <si>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</si>
  <si>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</si>
  <si>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</si>
  <si>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</si>
  <si>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</si>
  <si>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</si>
  <si>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</si>
  <si>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</si>
  <si>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</si>
  <si>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</si>
  <si>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</si>
  <si>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</si>
  <si>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</si>
  <si>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</si>
  <si>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</si>
  <si>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</si>
  <si>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</si>
  <si>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</si>
  <si>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</si>
  <si>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</si>
  <si>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</si>
  <si>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</si>
  <si>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</si>
  <si>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</si>
  <si>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</si>
  <si>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</si>
  <si>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</si>
  <si>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</si>
  <si>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</si>
  <si>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</si>
  <si>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</si>
  <si>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</si>
  <si>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</si>
  <si>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</si>
  <si>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</si>
  <si>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</si>
  <si>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</si>
  <si>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</si>
  <si>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</si>
  <si>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</si>
  <si>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</si>
  <si>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</si>
  <si>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</si>
  <si>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</si>
  <si>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</si>
  <si>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</si>
  <si>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</si>
  <si>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</si>
  <si>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</si>
  <si>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</si>
  <si>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</si>
  <si>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</si>
  <si>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</si>
  <si>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</si>
  <si>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</si>
  <si>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</si>
  <si>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</si>
  <si>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</si>
  <si>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</si>
  <si>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</si>
  <si>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</si>
  <si>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</si>
  <si>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</si>
  <si>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</si>
  <si>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</si>
  <si>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</si>
  <si>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</si>
  <si>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</si>
  <si>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</si>
  <si>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</si>
  <si>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</si>
  <si>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</si>
  <si>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</si>
  <si>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</si>
  <si>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</si>
  <si>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</si>
  <si>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</si>
  <si>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</si>
  <si>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</si>
  <si>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</si>
  <si>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</si>
  <si>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</si>
  <si>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</si>
  <si>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</si>
  <si>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</si>
  <si>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</si>
  <si>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</si>
  <si>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</si>
  <si>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</si>
  <si>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</si>
  <si>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</si>
  <si>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</si>
  <si>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</si>
  <si>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</si>
  <si>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</si>
  <si>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</si>
  <si>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</si>
  <si>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</si>
  <si>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</si>
  <si>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</si>
  <si>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</si>
  <si>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</si>
  <si>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</si>
  <si>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</si>
  <si>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</si>
  <si>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</si>
  <si>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</si>
  <si>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</si>
  <si>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</si>
  <si>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</si>
  <si>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</si>
  <si>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</si>
  <si>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</si>
  <si>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</si>
  <si>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</si>
  <si>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</si>
  <si>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</si>
  <si>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</si>
  <si>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</si>
  <si>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</si>
  <si>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</si>
  <si>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</si>
  <si>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</si>
  <si>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</si>
  <si>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</si>
  <si>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</si>
  <si>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</si>
  <si>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</si>
  <si>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</si>
  <si>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</si>
  <si>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</si>
  <si>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</si>
  <si>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</si>
  <si>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</si>
  <si>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</si>
  <si>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</si>
  <si>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</si>
  <si>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</si>
  <si>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</si>
  <si>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</si>
  <si>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</si>
  <si>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</si>
  <si>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</si>
  <si>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</si>
  <si>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</si>
  <si>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</si>
  <si>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</si>
  <si>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</si>
  <si>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</si>
  <si>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</si>
  <si>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</si>
  <si>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</si>
  <si>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</si>
  <si>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</si>
  <si>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</si>
  <si>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</si>
  <si>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</si>
  <si>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</si>
  <si>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</si>
  <si>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</si>
  <si>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</si>
  <si>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</si>
  <si>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</si>
  <si>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</si>
  <si>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</si>
  <si>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</si>
  <si>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</si>
  <si>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</si>
  <si>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</si>
  <si>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</si>
  <si>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</si>
  <si>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</si>
  <si>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</si>
  <si>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</si>
  <si>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</si>
  <si>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</si>
  <si>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</si>
  <si>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</si>
  <si>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</si>
  <si>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</si>
  <si>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</si>
  <si>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</si>
  <si>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</si>
  <si>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</si>
  <si>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</si>
  <si>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</si>
  <si>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</si>
  <si>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</si>
  <si>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</si>
  <si>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</si>
  <si>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</si>
  <si>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</si>
  <si>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</si>
  <si>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</si>
  <si>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</si>
  <si>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</si>
  <si>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</si>
  <si>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</si>
  <si>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</si>
  <si>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</si>
  <si>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</si>
  <si>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</si>
  <si>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</si>
  <si>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</si>
  <si>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</si>
  <si>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</si>
  <si>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</si>
  <si>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</si>
  <si>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</si>
  <si>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</si>
  <si>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</si>
  <si>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</si>
  <si>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</si>
  <si>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</si>
  <si>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</si>
  <si>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</si>
  <si>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</si>
  <si>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</si>
  <si>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</si>
  <si>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</si>
  <si>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</si>
  <si>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</si>
  <si>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</si>
  <si>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</si>
  <si>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</si>
  <si>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</si>
  <si>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</si>
  <si>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</si>
  <si>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</si>
  <si>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</si>
  <si>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</si>
  <si>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</si>
  <si>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</si>
  <si>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</si>
  <si>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</si>
  <si>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</si>
  <si>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</si>
  <si>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</si>
  <si>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</si>
  <si>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</si>
  <si>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</si>
  <si>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</si>
  <si>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</si>
  <si>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</si>
  <si>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</si>
  <si>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</si>
  <si>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</si>
  <si>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</si>
  <si>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</si>
  <si>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</si>
  <si>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</si>
  <si>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</si>
  <si>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</si>
  <si>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</si>
  <si>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</si>
  <si>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</si>
  <si>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</si>
  <si>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</si>
  <si>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</si>
  <si>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</si>
  <si>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</si>
  <si>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</si>
  <si>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</si>
  <si>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</si>
  <si>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</si>
  <si>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</si>
  <si>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</si>
  <si>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</si>
  <si>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</si>
  <si>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</si>
  <si>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</si>
  <si>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</si>
  <si>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</si>
  <si>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</si>
  <si>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</si>
  <si>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</si>
  <si>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</si>
  <si>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</si>
  <si>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</si>
  <si>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</si>
  <si>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</si>
  <si>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</si>
  <si>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</si>
  <si>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</si>
  <si>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</si>
  <si>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</si>
  <si>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</si>
  <si>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</si>
  <si>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</si>
  <si>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</si>
  <si>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</si>
  <si>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</si>
  <si>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</si>
  <si>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</si>
  <si>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</si>
  <si>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</si>
  <si>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</si>
  <si>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</si>
  <si>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</si>
  <si>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</si>
  <si>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</si>
  <si>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</si>
  <si>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</si>
  <si>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</si>
  <si>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</si>
  <si>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</si>
  <si>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</si>
  <si>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</si>
  <si>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</si>
  <si>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</si>
  <si>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</si>
  <si>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</si>
  <si>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</si>
  <si>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</si>
  <si>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</si>
  <si>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</si>
  <si>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</si>
  <si>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</si>
  <si>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</si>
  <si>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</si>
  <si>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</si>
  <si>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</si>
  <si>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</si>
  <si>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</si>
  <si>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</si>
  <si>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</si>
  <si>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</si>
  <si>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</si>
  <si>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</si>
  <si>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</si>
  <si>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</si>
  <si>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</si>
  <si>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</si>
  <si>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</si>
  <si>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</si>
  <si>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</si>
  <si>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</si>
  <si>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</si>
  <si>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</si>
  <si>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</si>
  <si>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</si>
  <si>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</si>
  <si>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</si>
  <si>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</si>
  <si>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</si>
  <si>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</si>
  <si>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</si>
  <si>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</si>
  <si>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</si>
  <si>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</si>
  <si>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</si>
  <si>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</si>
  <si>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</si>
  <si>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</si>
  <si>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</si>
  <si>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</si>
  <si>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</si>
  <si>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</si>
  <si>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</si>
  <si>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</si>
  <si>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</si>
  <si>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</si>
  <si>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</si>
  <si>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</si>
  <si>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</si>
  <si>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</si>
  <si>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</si>
  <si>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</si>
  <si>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</si>
  <si>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</si>
  <si>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</si>
  <si>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</si>
  <si>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</si>
  <si>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</si>
  <si>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</si>
  <si>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</si>
  <si>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</si>
  <si>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</si>
  <si>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</si>
  <si>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</si>
  <si>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</si>
  <si>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</si>
  <si>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</si>
  <si>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</si>
  <si>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</si>
  <si>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</si>
  <si>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</si>
  <si>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</si>
  <si>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</si>
  <si>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</si>
  <si>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</si>
  <si>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</si>
  <si>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</si>
  <si>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</si>
  <si>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</si>
  <si>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</si>
  <si>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</si>
  <si>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</si>
  <si>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</si>
  <si>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</si>
  <si>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</si>
  <si>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</si>
  <si>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</si>
  <si>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</si>
  <si>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</si>
  <si>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</si>
  <si>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</si>
  <si>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</si>
  <si>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</si>
  <si>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</si>
  <si>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</si>
  <si>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</si>
  <si>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</si>
  <si>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</si>
  <si>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</si>
  <si>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</si>
  <si>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</si>
  <si>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</si>
  <si>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</si>
  <si>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</si>
  <si>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</si>
  <si>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</si>
  <si>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</si>
  <si>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</si>
  <si>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</si>
  <si>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</si>
  <si>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</si>
  <si>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</si>
  <si>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</si>
  <si>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</si>
  <si>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</si>
  <si>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</si>
  <si>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</si>
  <si>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</si>
  <si>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</si>
  <si>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</si>
  <si>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</si>
  <si>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</si>
  <si>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</si>
  <si>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</si>
  <si>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</si>
  <si>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</si>
  <si>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</si>
  <si>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</si>
  <si>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</si>
  <si>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</si>
  <si>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</si>
  <si>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</si>
  <si>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</si>
  <si>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</si>
  <si>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</si>
  <si>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</si>
  <si>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</si>
  <si>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</si>
  <si>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</si>
  <si>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</si>
  <si>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</si>
  <si>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</si>
  <si>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</si>
  <si>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</si>
  <si>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</si>
  <si>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</si>
  <si>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</si>
  <si>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</si>
  <si>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</si>
  <si>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</si>
  <si>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</si>
  <si>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</si>
  <si>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</si>
  <si>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</si>
  <si>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</si>
  <si>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</si>
  <si>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</si>
  <si>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</si>
  <si>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</si>
  <si>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</si>
  <si>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</si>
  <si>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</si>
  <si>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</si>
  <si>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</si>
  <si>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</si>
  <si>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</si>
  <si>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</si>
  <si>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</si>
  <si>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</si>
  <si>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</si>
  <si>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</si>
  <si>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</si>
  <si>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</si>
  <si>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</si>
  <si>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</si>
  <si>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</si>
  <si>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</si>
  <si>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</si>
  <si>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</si>
  <si>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</si>
  <si>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</si>
  <si>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</si>
  <si>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</si>
  <si>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</si>
  <si>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</si>
  <si>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</si>
  <si>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</si>
  <si>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</si>
  <si>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</si>
  <si>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</si>
  <si>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</si>
  <si>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</si>
  <si>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</si>
  <si>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</si>
  <si>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</si>
  <si>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</si>
  <si>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</si>
  <si>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</si>
  <si>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</si>
  <si>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</si>
  <si>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</si>
  <si>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</si>
  <si>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</si>
  <si>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</si>
  <si>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</si>
  <si>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</si>
  <si>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</si>
  <si>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</si>
  <si>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</si>
  <si>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</si>
  <si>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</si>
  <si>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</si>
  <si>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</si>
  <si>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</si>
  <si>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</si>
  <si>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</si>
  <si>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</si>
  <si>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</si>
  <si>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</si>
  <si>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</si>
  <si>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</si>
  <si>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</si>
  <si>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</si>
  <si>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</si>
  <si>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</si>
  <si>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</si>
  <si>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</si>
  <si>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</si>
  <si>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</si>
  <si>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</si>
  <si>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</si>
  <si>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</si>
  <si>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</si>
  <si>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</si>
  <si>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</si>
  <si>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</si>
  <si>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</si>
  <si>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</si>
  <si>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</si>
  <si>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</si>
  <si>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</si>
  <si>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</si>
  <si>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</si>
  <si>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</si>
  <si>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</si>
  <si>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</si>
  <si>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</si>
  <si>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</si>
  <si>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</si>
  <si>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</si>
  <si>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</si>
  <si>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</si>
  <si>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</si>
  <si>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</si>
  <si>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</si>
  <si>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</si>
  <si>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</si>
  <si>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</si>
  <si>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</si>
  <si>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</si>
  <si>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</si>
  <si>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</si>
  <si>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</si>
  <si>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</si>
  <si>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</si>
  <si>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</si>
  <si>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</si>
  <si>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</si>
  <si>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</si>
  <si>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</si>
  <si>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</si>
  <si>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</si>
  <si>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</si>
  <si>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</si>
  <si>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</si>
  <si>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</si>
  <si>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</si>
  <si>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</si>
  <si>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</si>
  <si>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</si>
  <si>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</si>
  <si>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</si>
  <si>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</si>
  <si>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</si>
  <si>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</si>
  <si>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</si>
  <si>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</si>
  <si>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</si>
  <si>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</si>
  <si>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</si>
  <si>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</si>
  <si>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</si>
  <si>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</si>
  <si>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</si>
  <si>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</si>
  <si>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</si>
  <si>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</si>
  <si>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</si>
  <si>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</si>
  <si>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</si>
  <si>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</si>
  <si>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</si>
  <si>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</si>
  <si>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</si>
  <si>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</si>
  <si>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</si>
  <si>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</si>
  <si>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</si>
  <si>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</si>
  <si>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</si>
  <si>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</si>
  <si>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</si>
  <si>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</si>
  <si>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</si>
  <si>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</si>
  <si>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</si>
  <si>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</si>
  <si>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</si>
  <si>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</si>
  <si>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</si>
  <si>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</si>
  <si>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</si>
  <si>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</si>
  <si>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</si>
  <si>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</si>
  <si>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</si>
  <si>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</si>
  <si>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</si>
  <si>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</si>
  <si>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</si>
  <si>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</si>
  <si>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</si>
  <si>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Confirm ,access night issue site located in Tourist village and access during day time</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</si>
  <si>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</si>
  <si>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</si>
  <si>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</si>
  <si>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</si>
  <si>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</si>
  <si>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</si>
  <si>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PCM-20251031-00000019</t>
  </si>
  <si>
    <t xml:space="preserve">EM team reached the site MAK0485 and found Main SCECO power cable burn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</si>
</sst>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165" fontId="20" fillId="7" borderId="1" xfId="0" applyNumberFormat="1" applyFont="1" applyFill="1" applyBorder="1" applyAlignment="1">
      <alignment horizontal="center" vertical="center"/>
    </xf>
    <xf numFmtId="22" fontId="10" fillId="8" borderId="8" xfId="0" applyNumberFormat="1" applyFont="1" applyFill="1" applyBorder="1" applyAlignment="1">
      <alignment horizontal="center" vertical="center"/>
    </xf>
    <xf numFmtId="164"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2" totalsRowShown="0" headerRowDxfId="174" dataDxfId="173" headerRowBorderDxfId="171" tableBorderDxfId="172" totalsRowBorderDxfId="170">
  <autoFilter ref="A1:L132"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7" totalsRowShown="0" headerRowDxfId="157" dataDxfId="156" headerRowBorderDxfId="154" tableBorderDxfId="155" totalsRowBorderDxfId="153">
  <autoFilter ref="A1:CJ17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4" totalsRowShown="0" headerRowDxfId="48" dataDxfId="47" headerRowBorderDxfId="45" tableBorderDxfId="46" totalsRowBorderDxfId="44">
  <autoFilter ref="A1:L14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7" totalsRowShown="0" headerRowDxfId="31" dataDxfId="30" headerRowBorderDxfId="28" tableBorderDxfId="29">
  <autoFilter ref="A1:L39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1" totalsRowShown="0" headerRowDxfId="15" dataDxfId="14" headerRowBorderDxfId="12" tableBorderDxfId="13">
  <autoFilter ref="A1:L5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2"/>
  <sheetViews>
    <sheetView workbookViewId="0">
      <selection activeCell="K3" sqref="K3"/>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298.10586944444367</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69"/>
      <c r="G3" s="171">
        <f ca="1">IFERROR(NOW()-F3,"")</f>
        <v>45961.054295023147</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69"/>
      <c r="G4" s="171">
        <f ca="1">IFERROR(NOW()-F4,"")</f>
        <v>45961.054295023147</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45961.054295023147</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45961.054295023147</v>
      </c>
      <c r="H6" s="136"/>
      <c r="I6" s="134" t="str">
        <f>IFERROR(VLOOKUP(D6,DB!A:F,6,0),"")</f>
        <v/>
      </c>
      <c r="J6" s="134" t="str">
        <f>IFERROR(VLOOKUP(D6,DB!A:G,7,0),"")</f>
        <v/>
      </c>
      <c r="K6" s="138"/>
      <c r="L6" s="139" t="str">
        <f>IFERROR(VLOOKUP(D6,DB!A:I,9,0),"")</f>
        <v/>
      </c>
    </row>
    <row r="7" spans="1:15" ht="15" customHeight="1">
      <c r="A7" s="133"/>
      <c r="B7" s="134" t="str">
        <f>IFERROR(VLOOKUP(D8,DB!A:K,11,0),"")</f>
        <v/>
      </c>
      <c r="C7" s="134"/>
      <c r="D7" s="134"/>
      <c r="E7" s="135"/>
      <c r="F7" s="136"/>
      <c r="G7" s="137">
        <f ca="1">IFERROR(NOW()-F7,"")</f>
        <v>45961.054295023147</v>
      </c>
      <c r="H7" s="136"/>
      <c r="I7" s="134" t="str">
        <f>IFERROR(VLOOKUP(D8,DB!A:F,6,0),"")</f>
        <v/>
      </c>
      <c r="J7" s="134" t="str">
        <f>IFERROR(VLOOKUP(D8,DB!A:G,7,0),"")</f>
        <v/>
      </c>
      <c r="K7" s="138"/>
      <c r="L7" s="139" t="str">
        <f>IFERROR(VLOOKUP(D8,DB!A:I,9,0),"")</f>
        <v/>
      </c>
    </row>
    <row r="8" spans="1:15" ht="15" customHeight="1">
      <c r="A8" s="133"/>
      <c r="B8" s="134" t="str">
        <f>IFERROR(VLOOKUP(#REF!,DB!A:K,11,0),"")</f>
        <v/>
      </c>
      <c r="C8" s="134"/>
      <c r="D8" s="134"/>
      <c r="E8" s="135"/>
      <c r="F8" s="136"/>
      <c r="G8" s="137">
        <f ca="1">IFERROR(NOW()-F8,"")</f>
        <v>45961.054295023147</v>
      </c>
      <c r="H8" s="136"/>
      <c r="I8" s="134" t="str">
        <f>IFERROR(VLOOKUP(#REF!,DB!A:F,6,0),"")</f>
        <v/>
      </c>
      <c r="J8" s="134" t="str">
        <f>IFERROR(VLOOKUP(#REF!,DB!A:G,7,0),"")</f>
        <v/>
      </c>
      <c r="K8" s="138"/>
      <c r="L8" s="139" t="str">
        <f>IFERROR(VLOOKUP(#REF!,DB!A:I,9,0),"")</f>
        <v/>
      </c>
    </row>
    <row r="9" spans="1:15" ht="15" customHeight="1">
      <c r="A9" s="133"/>
      <c r="B9" s="134" t="str">
        <f>IFERROR(VLOOKUP(D9,DB!A:K,11,0),"")</f>
        <v/>
      </c>
      <c r="C9" s="134"/>
      <c r="D9" s="134"/>
      <c r="E9" s="135"/>
      <c r="F9" s="136"/>
      <c r="G9" s="137">
        <f ca="1">IFERROR(NOW()-F9,"")</f>
        <v>45961.054295023147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45961.054295023147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45961.054295023147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45961.054295023147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45961.054295023147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45961.054295023147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45961.054295023147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45961.054295023147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45961.054295023147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45961.054295023147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45961.054295023147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45961.054295023147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45961.054295023147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45961.054295023147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45961.054295023147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45961.054295023147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45961.054295023147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45961.054295023147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45961.054295023147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45961.054295023147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45961.054295023147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45961.054295023147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45961.054295023147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45961.054295023147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45961.054295023147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45961.054295023147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45961.054295023147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45961.054295023147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45961.054295023147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45961.054295023147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45961.054295023147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45961.054295023147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45961.054295023147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45961.054295023147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45961.054295023147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45961.054295023147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45961.054295023147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45961.054295023147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45961.054295023147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45961.054295023147</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45961.054295023147</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45961.054295023147</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45961.054295023147</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45961.054295023147</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45961.054295023147</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45961.054295023147</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45961.054295023147</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45961.054295023147</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45961.054295023147</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45961.054295023147</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45961.054295023147</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45961.054295023147</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45961.054295023147</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45961.054295023147</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45961.054295023147</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45961.054295023147</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45961.054295023147</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45961.054295023147</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45961.054295023147</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45961.054295023147</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45961.054295023147</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45961.054295023147</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45961.054295023147</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45961.054295023147</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45961.054295023147</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45961.054295023147</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45961.054295023147</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45961.054295023147</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45961.054295023147</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45961.054295023147</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45961.054295023147</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45961.054295023147</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45961.054295023147</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45961.054295023147</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45961.054295023147</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45961.054295023147</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45961.054295023147</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45961.054295023147</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45961.054295023147</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45961.054295023147</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45961.054295023147</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45961.054295023147</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45961.054295023147</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45961.054295023147</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45961.054295023147</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45961.054295023147</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45961.054295023147</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45961.054295023147</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45961.054295023147</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45961.054295023147</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45961.054295023147</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45961.054295023147</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45961.054295023147</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45961.054295023147</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45961.054295023147</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45961.054295023147</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45961.054295023147</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45961.054295023147</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45961.054295023147</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45961.054295023147</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45961.054295023147</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45961.054295023147</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45961.054295023147</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45961.054295023147</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45961.054295023147</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45961.054295023147</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45961.054295023147</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45961.054295023147</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45961.054295023147</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45961.054295023147</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45961.054295023147</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45961.054295023147</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45961.054295023147</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45961.054295023147</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45961.054295023147</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45961.054295023147</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45961.054295023147</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45961.054295023147</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45961.054295023147</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45961.054295023147</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45961.054295023147</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45961.054295023147</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45961.054295023147</v>
      </c>
      <c r="H131" s="136"/>
      <c r="I131" s="134" t="str">
        <f>IFERROR(VLOOKUP(D131,DB!A:F,6,0),"")</f>
        <v/>
      </c>
      <c r="J131" s="134" t="str">
        <f>IFERROR(VLOOKUP(D131,DB!A:G,7,0),"")</f>
        <v/>
      </c>
      <c r="K131" s="138"/>
      <c r="L131" s="139" t="str">
        <f>IFERROR(VLOOKUP(D131,DB!A:I,9,0),"")</f>
        <v/>
      </c>
    </row>
    <row r="132" spans="1:12" ht="15" customHeight="1">
      <c r="A132" s="145"/>
      <c r="B132" s="146" t="str">
        <f>IFERROR(VLOOKUP(D132,DB!A:K,11,0),"")</f>
        <v/>
      </c>
      <c r="C132" s="146"/>
      <c r="D132" s="146"/>
      <c r="E132" s="147"/>
      <c r="F132" s="148"/>
      <c r="G132" s="149">
        <f ca="1">IFERROR(NOW()-F132,"")</f>
        <v>45961.054295023147</v>
      </c>
      <c r="H132" s="148"/>
      <c r="I132" s="146" t="str">
        <f>IFERROR(VLOOKUP(D132,DB!A:F,6,0),"")</f>
        <v/>
      </c>
      <c r="J132" s="146" t="str">
        <f>IFERROR(VLOOKUP(D132,DB!A:G,7,0),"")</f>
        <v/>
      </c>
      <c r="K132" s="150"/>
      <c r="L132" s="151" t="str">
        <f>IFERROR(VLOOKUP(D132,DB!A:I,9,0),"")</f>
        <v/>
      </c>
    </row>
  </sheetData>
  <customSheetViews>
    <customSheetView guid="{F6042A99-DD27-4453-835D-0834D95730CC}" filter="1" showAutoFilter="1">
      <pageMargins left="0" right="0" top="0" bottom="0" header="0" footer="0"/>
      <autoFilter ref="B1:M1" xr:uid="{FF5858E4-2ED5-4EC1-A1F2-256E0036DEFC}"/>
    </customSheetView>
  </customSheetViews>
  <dataValidations count="2">
    <dataValidation allowBlank="1" showInputMessage="1" showErrorMessage="1" sqref="E1" xr:uid="{5DBA255D-CDD9-49FB-AD3C-AF70AB4EE696}"/>
    <dataValidation type="list" allowBlank="1" showInputMessage="1" showErrorMessage="1" sqref="E2:E132"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7"/>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136.05445740740834</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2.3122116898157401</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45961.054295023147</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45961.054295023147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45961.054295023147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45961.054295023147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45961.054295023147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45961.054295023147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45961.054295023147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45961.054295023147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45961.054295023147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45961.054295023147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45961.054295023147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45961.054295023147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45961.054295023147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45961.054295023147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45961.054295023147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45961.054295023147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45961.054295023147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45961.054295023147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45961.054295023147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45961.054295023147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45961.054295023147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45961.054295023147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45961.054295023147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45961.054295023147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45961.054295023147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45961.054295023147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45961.054295023147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45961.054295023147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61"/>
      <c r="B33" s="162" t="str">
        <f>IFERROR(VLOOKUP(D33,DB!A:K,11,0),"")</f>
        <v/>
      </c>
      <c r="C33" s="162"/>
      <c r="D33" s="162"/>
      <c r="E33" s="163"/>
      <c r="F33" s="164"/>
      <c r="G33" s="165">
        <f ca="1">IFERROR(NOW()-F33,"-")</f>
        <v>45961.054295023147</v>
      </c>
      <c r="H33" s="164"/>
      <c r="I33" s="162" t="str">
        <f>IFERROR(VLOOKUP(D33,DB!A:F,6,0),"")</f>
        <v/>
      </c>
      <c r="J33" s="162" t="str">
        <f>IFERROR(VLOOKUP(D33,DB!A:G,7,0),"")</f>
        <v/>
      </c>
      <c r="K33" s="166"/>
      <c r="L33" s="162" t="str">
        <f>IFERROR(VLOOKUP(D33,DB!A:I,9,0),"")</f>
        <v/>
      </c>
      <c r="M33" s="162"/>
      <c r="N33" s="162"/>
      <c r="O33" s="162"/>
      <c r="P33" s="162"/>
      <c r="Q33" s="162"/>
      <c r="R33" s="162"/>
      <c r="S33" s="162"/>
      <c r="T33" s="162"/>
      <c r="U33" s="162"/>
      <c r="V33" s="162"/>
      <c r="W33" s="162"/>
      <c r="X33" s="162"/>
      <c r="Y33" s="162"/>
      <c r="Z33" s="162"/>
      <c r="AA33" s="162"/>
      <c r="AB33" s="162"/>
      <c r="AC33" s="162"/>
      <c r="AD33" s="162"/>
      <c r="AE33" s="162"/>
      <c r="AF33" s="162"/>
      <c r="AG33" s="162"/>
      <c r="AH33" s="162"/>
      <c r="AI33" s="162"/>
      <c r="AJ33" s="162"/>
      <c r="AK33" s="162"/>
      <c r="AL33" s="162"/>
      <c r="AM33" s="162"/>
      <c r="AN33" s="162"/>
      <c r="AO33" s="162"/>
      <c r="AP33" s="162"/>
      <c r="AQ33" s="162"/>
      <c r="AR33" s="162"/>
      <c r="AS33" s="162"/>
      <c r="AT33" s="162"/>
      <c r="AU33" s="162"/>
      <c r="AV33" s="162"/>
      <c r="AW33" s="162"/>
      <c r="AX33" s="162"/>
      <c r="AY33" s="162"/>
      <c r="AZ33" s="162"/>
      <c r="BA33" s="162"/>
      <c r="BB33" s="162"/>
      <c r="BC33" s="162"/>
      <c r="BD33" s="162"/>
      <c r="BE33" s="162"/>
      <c r="BF33" s="162"/>
      <c r="BG33" s="162"/>
      <c r="BH33" s="162"/>
      <c r="BI33" s="162"/>
      <c r="BJ33" s="162"/>
      <c r="BK33" s="162"/>
      <c r="BL33" s="162"/>
      <c r="BM33" s="162"/>
      <c r="BN33" s="162"/>
      <c r="BO33" s="162"/>
      <c r="BP33" s="162"/>
      <c r="BQ33" s="162"/>
      <c r="BR33" s="162"/>
      <c r="BS33" s="162"/>
      <c r="BT33" s="162"/>
      <c r="BU33" s="162"/>
      <c r="BV33" s="162"/>
      <c r="BW33" s="162"/>
      <c r="BX33" s="162"/>
      <c r="BY33" s="162"/>
      <c r="BZ33" s="162"/>
      <c r="CA33" s="162"/>
      <c r="CB33" s="162"/>
      <c r="CC33" s="162"/>
      <c r="CD33" s="162"/>
      <c r="CE33" s="162"/>
      <c r="CF33" s="162"/>
      <c r="CG33" s="162"/>
      <c r="CH33" s="162"/>
      <c r="CI33" s="162"/>
      <c r="CJ33" s="167"/>
    </row>
    <row r="34" spans="1:88" ht="31.5" customHeight="1">
      <c r="A34" s="113"/>
      <c r="B34" s="18" t="str">
        <f>IFERROR(VLOOKUP(D34,DB!A:K,11,0),"")</f>
        <v/>
      </c>
      <c r="C34" s="18"/>
      <c r="D34" s="18"/>
      <c r="E34" s="114"/>
      <c r="F34" s="115"/>
      <c r="G34" s="116">
        <f ca="1">IFERROR(NOW()-F34,"-")</f>
        <v>45961.054295023147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45961.054295023147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45961.054295023147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45961.054295023147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45961.054295023147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45961.054295023147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45961.054295023147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45961.054295023147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45961.054295023147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45961.054295023147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45961.054295023147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45961.054295023147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45961.054295023147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45961.054295023147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45961.054295023147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45961.054295023147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45961.054295023147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45961.054295023147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45961.054295023147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45961.054295023147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45961.054295023147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45961.054295023147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45961.054295023147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45961.054295023147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45961.054295023147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45961.054295023147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45961.054295023147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45961.054295023147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45961.054295023147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45961.054295023147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45961.054295023147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45961.054295023147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45961.054295023147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45961.054295023147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45961.054295023147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45961.054295023147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45961.054295023147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45961.054295023147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45961.054295023147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45961.054295023147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45961.054295023147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45961.054295023147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45961.054295023147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45961.054295023147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45961.054295023147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45961.054295023147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45961.054295023147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45961.054295023147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45961.054295023147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45961.054295023147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45961.054295023147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45961.054295023147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45961.054295023147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45961.054295023147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45961.054295023147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45961.054295023147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45961.054295023147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45961.054295023147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45961.054295023147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45961.054295023147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45961.054295023147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45961.054295023147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45961.054295023147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45961.054295023147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45961.054295023147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45961.054295023147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45961.054295023147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45961.054295023147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45961.054295023147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45961.054295023147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45961.054295023147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45961.054295023147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45961.054295023147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45961.054295023147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45961.054295023147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45961.054295023147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45961.054295023147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45961.054295023147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45961.054295023147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45961.054295023147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45961.054295023147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45961.054295023147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45961.054295023147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45961.054295023147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45961.054295023147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45961.054295023147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45961.054295023147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45961.054295023147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45961.054295023147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45961.054295023147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45961.054295023147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45961.054295023147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45961.054295023147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45961.054295023147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45961.054295023147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45961.054295023147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45961.054295023147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45961.054295023147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45961.054295023147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45961.054295023147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45961.054295023147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45961.054295023147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45961.054295023147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45961.054295023147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45961.054295023147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45961.054295023147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45961.054295023147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45961.054295023147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45961.054295023147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45961.054295023147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45961.054295023147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45961.054295023147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45961.054295023147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45961.054295023147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45961.054295023147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45961.054295023147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45961.054295023147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45961.054295023147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45961.054295023147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45961.054295023147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45961.054295023147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45961.054295023147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45961.054295023147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45961.054295023147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45961.054295023147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45961.054295023147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45961.054295023147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45961.054295023147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45961.054295023147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45961.054295023147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45961.054295023147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45961.054295023147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45961.054295023147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45961.054295023147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45961.054295023147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45961.054295023147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45961.054295023147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45961.054295023147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45961.054295023147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45961.054295023147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45961.054295023147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45961.054295023147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45961.054295023147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61"/>
      <c r="B177" s="162" t="str">
        <f>IFERROR(VLOOKUP(D177,DB!A:K,11,0),"")</f>
        <v/>
      </c>
      <c r="C177" s="162"/>
      <c r="D177" s="162"/>
      <c r="E177" s="163"/>
      <c r="F177" s="164"/>
      <c r="G177" s="165">
        <f ca="1">IFERROR(NOW()-F177,"-")</f>
        <v>45961.054295023147</v>
      </c>
      <c r="H177" s="164"/>
      <c r="I177" s="162" t="str">
        <f>IFERROR(VLOOKUP(D177,DB!A:F,6,0),"")</f>
        <v/>
      </c>
      <c r="J177" s="162" t="str">
        <f>IFERROR(VLOOKUP(D177,DB!A:G,7,0),"")</f>
        <v/>
      </c>
      <c r="K177" s="166"/>
      <c r="L177" s="162" t="str">
        <f>IFERROR(VLOOKUP(D177,DB!A:I,9,0),"")</f>
        <v/>
      </c>
      <c r="M177" s="162"/>
      <c r="N177" s="162"/>
      <c r="O177" s="162"/>
      <c r="P177" s="162"/>
      <c r="Q177" s="162"/>
      <c r="R177" s="162"/>
      <c r="S177" s="162"/>
      <c r="T177" s="162"/>
      <c r="U177" s="162"/>
      <c r="V177" s="162"/>
      <c r="W177" s="162"/>
      <c r="X177" s="162"/>
      <c r="Y177" s="162"/>
      <c r="Z177" s="162"/>
      <c r="AA177" s="162"/>
      <c r="AB177" s="162"/>
      <c r="AC177" s="162"/>
      <c r="AD177" s="162"/>
      <c r="AE177" s="162"/>
      <c r="AF177" s="162"/>
      <c r="AG177" s="162"/>
      <c r="AH177" s="162"/>
      <c r="AI177" s="162"/>
      <c r="AJ177" s="162"/>
      <c r="AK177" s="162"/>
      <c r="AL177" s="162"/>
      <c r="AM177" s="162"/>
      <c r="AN177" s="162"/>
      <c r="AO177" s="162"/>
      <c r="AP177" s="162"/>
      <c r="AQ177" s="162"/>
      <c r="AR177" s="162"/>
      <c r="AS177" s="162"/>
      <c r="AT177" s="162"/>
      <c r="AU177" s="162"/>
      <c r="AV177" s="162"/>
      <c r="AW177" s="162"/>
      <c r="AX177" s="162"/>
      <c r="AY177" s="162"/>
      <c r="AZ177" s="162"/>
      <c r="BA177" s="162"/>
      <c r="BB177" s="162"/>
      <c r="BC177" s="162"/>
      <c r="BD177" s="162"/>
      <c r="BE177" s="162"/>
      <c r="BF177" s="162"/>
      <c r="BG177" s="162"/>
      <c r="BH177" s="162"/>
      <c r="BI177" s="162"/>
      <c r="BJ177" s="162"/>
      <c r="BK177" s="162"/>
      <c r="BL177" s="162"/>
      <c r="BM177" s="162"/>
      <c r="BN177" s="162"/>
      <c r="BO177" s="162"/>
      <c r="BP177" s="162"/>
      <c r="BQ177" s="162"/>
      <c r="BR177" s="162"/>
      <c r="BS177" s="162"/>
      <c r="BT177" s="162"/>
      <c r="BU177" s="162"/>
      <c r="BV177" s="162"/>
      <c r="BW177" s="162"/>
      <c r="BX177" s="162"/>
      <c r="BY177" s="162"/>
      <c r="BZ177" s="162"/>
      <c r="CA177" s="162"/>
      <c r="CB177" s="162"/>
      <c r="CC177" s="162"/>
      <c r="CD177" s="162"/>
      <c r="CE177" s="162"/>
      <c r="CF177" s="162"/>
      <c r="CG177" s="162"/>
      <c r="CH177" s="162"/>
      <c r="CI177" s="162"/>
      <c r="CJ177" s="167"/>
    </row>
  </sheetData>
  <dataValidations count="2">
    <dataValidation allowBlank="1" showInputMessage="1" showErrorMessage="1" sqref="E1" xr:uid="{4D935161-CDD3-4592-B877-3FB59C99E142}"/>
    <dataValidation type="list" allowBlank="1" showInputMessage="1" showErrorMessage="1" sqref="E3:E17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45961.05429537037</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45961.05429537037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45961.05429537037</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45961.05429537037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45961.05429537037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45961.05429537037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45961.05429537037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45961.05429537037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45961.05429537037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45961.05429537037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45961.05429537037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45961.05429537037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45961.05429537037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45961.05429537037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45961.05429537037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45961.05429537037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45961.05429537037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45961.05429537037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45961.05429537037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45961.05429537037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45961.05429537037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45961.05429537037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45961.05429537037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45961.05429537037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45961.05429537037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45961.05429537037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45961.05429537037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45961.05429537037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45961.05429537037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45961.05429537037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45961.05429537037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45961.05429537037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45961.05429537037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45961.05429537037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45961.05429537037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45961.05429537037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45961.05429537037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45961.05429537037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45961.05429537037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45961.05429537037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45961.05429537037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45961.05429537037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45961.05429537037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45961.05429537037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45961.05429537037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45961.05429537037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45961.05429537037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45961.05429537037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45961.05429537037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45961.05429537037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45961.05429537037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45961.05429537037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45961.05429537037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45961.05429537037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45961.05429537037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45961.05429537037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45961.05429537037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45961.05429537037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45961.05429537037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45961.05429537037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45961.05429537037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45961.05429537037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45961.05429537037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45961.05429537037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45961.05429537037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45961.05429537037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45961.05429537037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45961.05429537037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45961.05429537037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45961.05429537037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45961.05429537037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45961.05429537037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45961.05429537037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45961.05429537037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45961.05429537037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45961.05429537037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45961.05429537037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45961.05429537037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45961.05429537037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45961.05429537037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45961.05429537037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45961.05429537037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45961.05429537037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45961.05429537037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45961.05429537037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45961.05429537037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45961.05429537037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45961.05429537037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45961.05429537037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45961.05429537037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45961.05429537037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45961.05429537037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45961.05429537037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45961.05429537037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45961.05429537037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45961.05429537037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45961.05429537037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45961.05429537037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45961.05429537037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45961.05429537037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45961.05429537037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45961.05429537037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45961.05429537037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45961.05429537037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45961.05429537037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45961.05429537037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45961.05429537037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45961.05429537037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45961.05429537037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45961.05429537037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45961.05429537037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45961.05429537037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45961.05429537037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45961.05429537037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45961.05429537037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45961.05429537037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45961.05429537037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45961.05429537037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45961.05429537037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45961.05429537037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45961.05429537037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45961.05429537037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45961.05429537037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45961.05429537037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45961.05429537037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45961.05429537037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45961.05429537037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45961.05429537037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45961.05429537037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45961.05429537037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45961.05429537037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45961.054295486108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45961.054295486108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45961.054295486108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45961.054295486108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45961.054295486108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45961.054295486108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45961.054295486108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45961.054295486108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45961.054295486108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45961.054295486108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45961.054295486108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45961.054295486108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45961.054295486108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45961.054295486108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45961.054295486108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45961.054295486108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45961.054295486108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45961.054295486108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45961.054295486108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45961.054295486108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45961.054295486108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45961.054295486108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45961.054295486108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45961.054295486108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45961.054295486108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45961.054295486108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45961.054295486108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45961.054295486108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45961.054295486108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45961.054295486108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45961.054295486108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45961.054295486108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45961.054295486108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45961.054295486108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45961.054295486108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45961.054295486108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45961.054295486108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45961.054295486108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45961.054295486108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45961.054295486108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45961.054295486108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45961.054295486108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45961.054295486108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45961.054295486108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45961.054295486108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45961.054295486108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45961.054295486108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45961.054295486108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45961.054295486108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45961.054295486108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45961.054295486108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45961.054295486108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45961.054295486108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45961.054295486108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45961.054295486108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45961.054295486108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45961.054295486108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45961.054295486108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45961.054295486108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45961.054295486108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45961.054295486108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45961.054295486108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45961.054295486108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45961.054295486108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45961.054295486108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45961.054295486108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45961.054295486108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45961.054295486108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45961.054295486108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45961.054295486108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45961.054295486108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45961.054295486108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45961.054295486108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45961.054295486108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45961.054295486108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45961.054295486108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45961.054295486108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45961.054295486108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45961.054295486108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45961.054295486108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45961.054295486108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45961.054295486108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45961.054295486108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45961.054295486108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45961.054295486108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45961.054295486108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45961.054295486108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45961.054295486108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45961.054295486108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45961.054295486108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45961.054295486108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45961.054295486108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45961.054295486108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45961.054295486108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45961.054295486108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45961.054295486108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45961.054295486108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45961.054295486108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45961.054295486108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45961.054295486108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45961.054295486108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45961.054295486108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45961.054295486108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45961.054295486108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45961.054295486108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45961.054295486108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45961.054295486108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45961.054295486108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45961.054295486108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45961.054295486108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45961.054295486108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45961.054295486108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45961.054295486108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45961.054295486108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45961.054295486108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45961.054295486108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45961.054295486108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45961.054295486108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45961.054295486108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45961.054295486108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45961.054295486108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45961.054295486108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45961.054295486108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45961.054295486108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45961.054295486108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45961.054295486108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45961.054295486108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45961.054295486108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45961.054295486108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45961.054295486108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45961.054295486108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45961.054295486108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45961.054295486108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45961.054295486108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45961.054295486108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45961.054295486108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45961.054295486108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45961.054295486108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45961.054295486108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45961.054295486108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45961.054295486108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45961.054295486108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45961.054295486108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45961.054295486108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45961.054295486108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45961.054295486108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45961.054295486108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45961.054295486108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45961.054295486108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45961.054295486108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45961.054295486108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45961.054295486108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45961.054295486108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45961.054295486108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45961.054295486108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45961.054295486108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45961.054295486108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45961.054295486108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45961.054295486108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45961.054295486108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45961.054295486108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45961.054295486108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45961.054295486108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45961.054295486108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45961.054295486108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45961.054295486108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45961.054295486108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45961.054295486108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45961.054295486108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45961.054295486108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45961.054295486108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45961.054295486108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45961.054295486108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45961.054295486108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45961.054295486108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45961.054295486108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45961.054295486108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45961.054295486108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45961.054295486108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45961.054295486108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45961.054295486108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45961.054295486108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45961.054295486108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45961.054295486108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45961.054295486108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45961.054295486108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45961.054295486108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45961.054295486108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45961.054295486108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45961.054295486108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45961.054295486108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45961.054295486108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45961.054295486108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45961.054295486108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45961.054295486108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45961.054295486108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45961.054295486108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45961.054295486108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45961.054295486108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45961.054295486108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45961.054295486108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45961.054295486108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45961.054295486108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45961.054295486108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45961.054295486108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45961.054295486108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45961.054295486108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45961.054295486108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45961.054295486108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45961.054295486108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45961.054295486108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45961.054295486108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45961.054295486108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45961.054295486108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45961.054295486108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45961.054295486108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45961.054295486108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45961.054295486108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45961.054295486108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45961.054295486108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45961.054295486108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45961.054295486108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45961.054295486108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45961.054295486108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45961.054295486108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45961.054295486108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45961.054295486108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45961.054295486108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45961.054295486108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45961.054295486108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45961.054295486108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45961.054295486108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45961.054295486108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45961.054295486108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45961.054295486108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45961.054295486108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45961.054295486108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45961.054295486108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45961.054295486108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45961.054295486108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45961.054295486108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45961.054295486108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45961.054295486108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45961.054295486108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45961.054295486108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45961.054295486108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45961.054295486108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45961.054295486108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45961.054295486108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45961.054295486108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45961.054295486108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45961.054295486108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45961.054295486108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45961.054295486108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45961.054295486108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45961.054295486108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45961.054295486108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45961.054295486108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45961.054295486108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45961.054295486108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45961.054295486108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45961.054295486108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45961.054295486108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45961.054295486108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45961.054295486108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45961.054295486108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45961.054295486108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45961.054295486108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45961.054295486108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45961.054295486108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45961.054295486108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45961.054295486108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45961.054295486108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45961.054295486108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45961.054295486108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45961.054295486108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45961.054295486108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45961.054295486108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45961.054295486108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45961.054295486108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45961.054295486108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45961.054295486108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45961.054295486108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45961.054295486108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45961.054295486108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45961.054295486108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45961.054295486108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45961.054295486108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45961.054295486108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45961.054295486108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45961.054295486108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45961.054295486108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45961.054295486108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45961.054295486108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45961.054295486108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45961.054295486108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45961.054295486108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45961.054295486108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45961.054295486108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45961.054295486108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45961.054295486108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45961.054295486108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45961.054295486108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45961.054295486108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45961.054295486108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45961.054295486108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45961.054295486108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45961.054295486108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45961.054295486108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45961.054295486108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45961.054295486108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45961.054295486108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45961.054295486108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45961.054295486108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45961.054295486108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45961.054295486108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45961.054295486108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45961.054295486108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45961.054295486108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45961.054295486108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45961.054295486108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45961.054295486108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45961.054295486108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45961.054295486108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45961.054295486108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45961.054295486108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45961.054295486108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45961.054295486108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45961.054295486108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45961.054295486108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45961.054295486108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45961.054295486108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45961.054295486108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45961.054295486108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45961.054295486108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45961.054295486108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45961.054295486108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45961.054295486108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45961.054295486108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45961.054295486108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45961.054295486108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45961.054295486108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45961.054295486108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45961.054295486108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45961.054295486108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45961.054295486108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45961.054295486108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45961.054295486108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45961.054295486108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45961.054295486108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45961.054295486108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45961.054295486108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45961.054295486108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45961.054295486108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45961.054295486108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45961.054295486108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45961.054295486108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45961.054295486108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45961.054295486108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45961.054295486108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45961.054295486108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45961.054295717593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45961.054295717593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45961.054295717593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45961.054295717593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45961.054295717593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45961.054295717593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45961.054295717593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45961.054295717593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45961.054295717593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45961.054295717593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45961.054295717593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45961.054295717593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45961.054295717593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45961.054295717593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45961.054295717593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45961.054295717593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45961.054295717593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45961.054295717593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45961.054295717593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45961.054295717593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45961.054295717593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45961.054295717593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45961.054295717593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45961.054295717593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45961.054295717593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45961.054295717593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45961.054295717593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45961.054295717593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45961.054295717593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45961.054295717593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45961.054295717593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45961.054295717593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45961.054295717593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45961.054295717593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45961.054295717593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45961.054295717593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45961.054295717593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45961.054295717593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45961.054295717593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45961.054295717593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45961.054295717593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45961.054295717593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45961.054295717593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45961.054295717593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45961.054295717593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45961.054295717593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45961.054295717593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45961.054295717593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45961.054295717593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45961.054295717593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45961.054295717593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45961.054295717593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45961.054295717593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45961.054295717593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45961.054295717593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45961.054295717593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45961.054295717593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45961.054295717593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45961.054295717593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45961.054295717593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45961.054295717593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45961.054295717593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45961.054295717593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45961.054295717593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45961.054295717593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45961.054295717593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45961.054295717593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45961.054295717593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45961.054295717593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45961.054295717593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45961.054295717593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45961.054295717593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45961.054295717593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45961.054295717593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45961.054295717593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45961.054295717593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45961.054295717593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45961.054295717593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45961.054295717593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45961.054295717593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45961.054295717593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45961.054295717593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45961.054295717593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45961.054295717593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45961.054295717593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45961.054295717593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45961.054295717593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45961.054295717593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45961.054295717593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45961.054295717593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45961.054295717593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45961.054295717593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45961.054295717593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45961.054295717593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45961.054295717593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45961.054295717593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45961.054295717593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45961.054295717593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45961.054295717593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45961.054295717593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45961.054295717593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45961.054295717593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45961.054295717593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45961.054295717593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45961.054295717593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45961.054295717593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45961.054295717593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45961.054295717593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45961.054295717593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45961.054295717593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45961.054295717593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45961.054295717593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45961.054295717593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45961.054295717593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45961.054295717593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45961.054295717593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45961.054295717593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45961.054295717593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45961.054295717593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45961.054295717593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45961.054295717593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45961.054295717593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45961.054295717593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45961.054295717593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45961.054295717593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45961.054295717593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45961.054295717593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45961.054295717593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45961.054295717593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45961.054295717593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45961.054295717593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45961.054295717593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45961.054295717593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45961.054295717593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45961.054295717593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45961.054295717593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45961.054295717593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45961.054295717593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45961.054295717593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45961.054295717593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45961.054295717593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45961.054295717593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45961.054295717593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45961.054295717593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45961.054295717593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45961.054295717593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45961.054295717593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45961.054295717593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45961.054295717593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45961.054295717593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45961.054295717593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45961.054295717593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45961.054295717593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45961.054295717593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45961.054295717593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45961.054295717593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45961.054295717593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45961.054295717593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45961.054295717593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45961.054295717593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45961.054295717593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45961.054295717593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45961.054295717593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45961.054295717593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45961.054295717593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45961.054295717593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45961.054295717593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45961.054295717593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45961.054295717593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45961.054295717593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45961.054295717593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45961.054295717593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45961.054295717593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45961.054295717593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45961.054295717593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45961.054295717593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45961.054295717593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45961.054295717593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45961.054295717593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45961.054295717593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45961.054295717593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45961.054295717593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45961.054295717593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45961.054295717593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45961.054295717593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45961.054295717593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45961.054295717593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45961.054295717593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45961.054295717593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45961.054295717593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45961.054295717593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45961.054295717593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45961.054295717593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45961.054295717593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45961.054295717593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45961.054295717593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45961.054295717593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45961.054295717593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45961.054295717593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45961.054295717593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45961.054295717593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45961.054295717593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45961.054295717593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45961.054295717593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45961.054295717593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45961.054295717593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45961.054295717593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45961.054295717593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45961.054295717593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45961.054295717593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45961.054295717593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45961.054295717593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45961.054295717593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45961.054295717593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45961.054295717593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45961.054295717593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45961.054295717593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45961.054295717593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45961.054295717593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45961.054295717593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45961.054295717593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45961.054295717593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45961.054295717593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45961.054295717593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45961.054295717593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45961.054295717593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45961.054295717593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45961.054295717593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45961.054295717593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45961.054295717593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45961.054295717593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45961.054295717593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45961.054295717593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45961.054295717593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45961.054295717593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45961.054295717593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45961.054295717593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45961.054295717593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45961.054295717593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45961.054295717593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45961.054295717593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45961.054295717593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45961.054295717593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45961.054295717593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45961.054295717593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45961.054295717593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45961.054295717593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45961.054295717593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45961.054295717593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45961.054295717593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45961.054295717593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45961.054295717593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45961.054295717593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45961.054295717593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45961.054295717593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45961.054295717593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45961.054295717593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45961.054295717593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45961.054295717593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45961.054295717593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45961.054295717593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45961.054295717593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45961.054295717593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45961.054295717593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45961.054295717593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45961.054295717593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45961.054295717593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45961.054295717593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45961.054295717593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45961.054295717593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45961.054295717593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45961.054295717593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45961.054295717593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45961.054295717593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45961.054295717593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45961.054295717593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45961.054295717593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45961.054295717593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45961.054295717593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45961.054295717593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45961.054295717593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45961.054295717593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45961.054295717593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45961.054295717593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45961.054295717593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45961.054295717593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45961.054295717593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45961.054295717593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45961.054295717593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45961.054295717593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45961.054295717593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45961.054295717593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45961.054295717593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45961.054295717593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45961.054295717593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45961.054295717593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45961.054295717593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45961.054295717593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45961.054295717593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45961.054295717593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45961.054295717593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45961.054295717593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45961.054295717593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45961.054295717593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45961.054295717593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45961.054295717593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45961.054295717593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45961.054295717593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45961.054295717593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45961.054295717593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45961.054295717593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45961.054295717593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45961.054295717593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45961.054295717593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45961.054295717593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45961.054295717593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45961.054295717593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45961.054295717593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45961.054295717593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45961.054295717593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45961.054295717593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45961.054295717593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45961.054295717593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45961.054295717593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45961.054295717593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45961.054295717593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45961.054295717593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45961.054295717593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45961.054295717593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45961.054295717593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45961.054295717593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45961.054295717593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45961.054295717593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45961.054295717593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45961.054295717593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45961.054295717593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45961.054295717593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45961.054295717593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45961.054295717593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45961.054295717593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45961.054295717593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45961.054295717593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45961.054295717593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45961.054295717593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45961.054295717593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45961.054295717593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45961.054295717593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45961.054295717593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45961.054295717593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45961.054295717593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45961.054295717593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45961.054295717593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45961.054295717593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45961.054295717593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45961.054295717593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45961.054295717593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45961.054295717593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45961.054295717593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45961.054295717593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45961.054295717593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45961.054295717593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45961.054295833332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45961.054295833332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45961.054295833332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45961.054295833332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45961.054295833332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45961.054295833332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45961.054295833332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45961.054295833332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45961.054295833332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45961.054295833332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45961.054295833332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45961.054295833332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45961.054295833332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45961.054295833332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45961.054295833332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45961.054295833332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45961.054295833332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45961.054295833332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45961.054295833332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45961.054295833332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45961.054295833332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45961.054295833332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45961.054295833332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45961.054295833332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45961.054295833332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45961.054295833332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45961.054295833332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45961.054295833332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45961.054295833332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45961.054295833332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45961.054295833332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45961.054295833332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45961.054295833332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45961.054295833332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45961.054295833332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45961.054295833332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45961.054295833332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45961.054295833332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45961.054295833332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45961.054295833332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45961.054295833332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45961.054295833332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45961.054295833332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45961.054295833332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45961.054295833332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45961.054295833332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45961.054295833332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45961.054295833332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45961.054295833332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45961.054295833332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45961.054295833332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45961.054295833332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45961.054295833332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45961.054295833332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45961.054295833332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45961.054295833332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45961.054295833332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45961.054295833332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45961.054295833332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45961.054295833332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45961.054295833332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45961.054295833332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45961.054295833332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45961.054295833332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45961.054295833332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45961.054295833332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45961.054295833332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45961.054295833332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45961.054295833332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45961.054295833332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45961.054295833332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45961.054295833332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45961.054295833332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45961.054295833332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45961.054295833332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45961.054295833332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45961.054295833332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45961.054295833332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45961.054295833332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45961.054295833332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45961.054295833332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45961.054295833332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45961.054295833332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45961.054295833332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45961.054295833332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45961.054295833332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45961.054295833332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45961.054295833332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45961.054295833332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45961.054295833332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45961.054295833332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45961.054295833332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45961.054295833332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45961.054295833332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45961.054295833332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45961.054295833332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45961.054295833332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45961.054295833332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45961.054295833332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45961.054295833332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45961.054295833332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45961.054295833332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45961.054295833332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45961.054295833332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45961.054295833332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45961.054295833332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45961.054295833332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45961.054295833332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45961.054295833332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45961.054295833332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45961.054295833332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45961.054295833332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45961.054295833332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45961.054295833332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45961.054295833332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45961.054295833332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45961.054295833332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45961.054295833332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45961.054295833332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45961.054295833332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45961.054295833332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45961.054295833332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45961.054295833332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45961.054295833332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45961.054295833332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45961.054295833332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45961.054295833332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45961.054295833332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45961.054295833332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45961.054295833332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45961.054295833332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45961.054295833332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45961.054295833332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45961.054295833332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45961.054295833332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45961.054295833332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45961.054295833332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45961.054295833332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45961.054295833332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45961.054295833332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45961.054295833332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45961.054295833332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45961.054295833332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45961.054295833332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45961.054295833332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45961.054295833332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45961.054295833332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45961.054295833332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45961.054295833332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45961.054295833332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45961.054295833332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45961.054295833332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45961.054295833332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45961.054295833332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45961.054295833332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45961.054295833332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45961.054295833332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45961.054295833332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45961.054295833332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45961.054295833332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45961.054295833332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45961.054295833332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45961.054295833332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45961.054295833332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45961.054295833332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45961.054295833332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45961.054295833332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45961.054295833332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45961.054295833332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45961.054295833332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45961.054295833332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45961.054295833332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45961.054295833332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45961.054295833332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45961.054295833332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45961.054295833332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45961.054295833332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45961.054295833332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45961.054295833332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45961.054295833332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45961.054295833332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45961.054295833332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45961.054295833332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45961.054295833332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45961.054295833332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45961.054295833332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45961.054295833332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45961.054295833332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45961.054295833332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45961.054295833332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45961.054295833332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45961.054295833332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45961.054295833332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45961.054295833332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45961.054295833332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45961.054295833332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45961.054295833332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45961.054295833332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45961.054295833332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45961.054295833332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45961.054295833332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45961.054295833332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45961.054295833332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45961.054295833332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45961.054295833332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45961.054295833332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45961.054295833332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45961.054295833332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45961.054295833332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45961.054295833332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45961.054295833332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45961.054295833332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45961.054295833332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45961.054295833332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45961.054295833332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45961.054295833332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45961.054295833332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45961.054295833332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45961.054295833332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45961.054295833332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45961.054295833332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45961.054295833332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45961.054295833332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45961.054295833332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45961.054295833332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45961.054295833332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45961.054295833332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45961.054295833332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45961.054295833332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45961.054295833332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45961.054295833332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45961.054295833332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45961.054295833332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45961.054295833332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45961.054295833332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45961.054295833332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45961.054295833332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45961.054295833332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45961.054295833332</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4"/>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257.57357777777361</v>
      </c>
      <c r="H2" s="99">
        <v>45703.474768518521</v>
      </c>
      <c r="I2" s="99" t="str">
        <f>IFERROR(VLOOKUP(D2,DB!A:F,6,0),"")</f>
        <v>SCECO</v>
      </c>
      <c r="J2" s="99" t="str">
        <f>IFERROR(VLOOKUP(D2,DB!A:G,7,0),"")</f>
        <v>Dead</v>
      </c>
      <c r="K2" s="101" t="s">
        <v>39108</v>
      </c>
      <c r="L2" s="94" t="str">
        <f>IFERROR(VLOOKUP(D2,DB!A:I,9,0),"")</f>
        <v>Latis</v>
      </c>
    </row>
    <row r="3" spans="1:16" ht="15" customHeight="1">
      <c r="A3" s="170" t="s">
        <v>39109</v>
      </c>
      <c r="B3" s="119" t="str">
        <f>IFERROR(VLOOKUP(D3,DB!A:K,11,0),"")</f>
        <v>R4</v>
      </c>
      <c r="C3" s="120">
        <v>1</v>
      </c>
      <c r="D3" s="94" t="s">
        <v>28974</v>
      </c>
      <c r="E3" s="98" t="s">
        <v>39021</v>
      </c>
      <c r="F3" s="123">
        <v>45960.96875</v>
      </c>
      <c r="G3" s="124">
        <f ca="1">IFERROR(NOW()-F3,"")</f>
        <v>8.5545370369800366E-2</v>
      </c>
      <c r="H3" s="123">
        <v>45960.963101851848</v>
      </c>
      <c r="I3" s="119" t="str">
        <f>IFERROR(VLOOKUP(D3,DB!A:F,6,0),"")</f>
        <v>SCECO</v>
      </c>
      <c r="J3" s="119" t="str">
        <f>IFERROR(VLOOKUP(D3,DB!A:G,7,0),"")</f>
        <v>Weak</v>
      </c>
      <c r="K3" s="125" t="s">
        <v>39110</v>
      </c>
      <c r="L3" s="121" t="str">
        <f>IFERROR(VLOOKUP(D3,DB!A:I,9,0),"")</f>
        <v>Latis</v>
      </c>
    </row>
    <row r="4" spans="1:16" ht="15" customHeight="1">
      <c r="A4" s="119"/>
      <c r="B4" s="119" t="str">
        <f>IFERROR(VLOOKUP(D4,DB!A:K,11,0),"")</f>
        <v/>
      </c>
      <c r="C4" s="120"/>
      <c r="D4" s="94"/>
      <c r="E4" s="98"/>
      <c r="F4" s="123"/>
      <c r="G4" s="124">
        <f ca="1">IFERROR(NOW()-F4,"")</f>
        <v>45961.05429537037</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45961.05429537037</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45961.05429537037</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45961.05429537037</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45961.05429537037</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45961.05429537037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45961.05429537037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45961.05429537037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45961.05429537037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45961.05429537037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45961.05429537037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45961.05429537037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45961.05429537037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45961.05429537037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45961.05429537037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45961.05429537037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45961.05429537037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45961.05429537037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45961.05429537037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45961.05429537037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45961.05429537037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45961.05429537037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45961.05429537037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45961.05429537037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45961.05429537037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45961.05429537037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45961.05429537037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45961.05429537037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45961.05429537037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45961.05429537037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45961.05429537037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45961.05429537037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45961.05429537037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45961.05429537037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45961.05429537037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45961.05429537037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45961.05429537037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45961.05429537037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45961.05429537037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45961.05429537037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45961.05429537037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45961.05429537037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45961.05429537037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45961.05429537037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45961.05429537037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45961.05429537037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45961.05429537037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45961.05429537037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45961.05429537037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45961.05429537037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45961.05429537037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45961.05429537037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45961.05429537037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45961.05429537037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45961.05429537037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45961.05429537037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45961.05429537037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45961.05429537037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45961.05429537037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45961.05429537037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45961.05429537037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45961.05429537037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45961.05429537037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45961.05429537037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45961.05429537037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45961.05429537037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45961.05429537037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45961.05429537037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45961.05429537037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45961.05429537037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45961.05429537037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45961.05429537037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45961.05429537037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45961.05429537037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45961.05429537037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45961.05429537037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45961.05429537037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45961.05429537037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45961.05429537037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45961.05429537037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45961.05429537037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45961.05429537037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45961.05429537037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45961.05429537037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45961.05429537037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45961.05429537037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45961.05429537037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45961.05429537037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45961.05429537037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45961.05429537037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45961.05429537037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45961.05429537037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45961.05429537037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45961.05429537037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45961.05429537037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45961.05429537037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45961.05429537037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45961.05429537037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45961.05429537037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45961.05429537037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45961.05429537037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45961.05429537037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45961.05429537037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45961.05429537037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45961.05429537037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45961.05429537037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45961.05429537037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45961.05429537037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45961.05429537037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45961.05429537037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45961.05429537037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45961.05429537037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45961.05429537037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45961.05429537037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45961.05429537037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45961.05429537037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45961.05429537037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45961.05429537037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45961.05429537037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45961.05429537037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45961.05429537037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45961.05429537037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45961.05429537037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45961.05429537037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45961.05429537037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45961.05429537037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45961.05429537037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45961.05429537037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45961.05429537037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45961.05429537037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45961.05429537037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45961.05429537037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45961.05429537037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45961.05429537037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45961.05429537037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45961.05429537037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45961.05429537037</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45961.05429537037</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45961.05429537037</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45961.05429537037</v>
      </c>
      <c r="H143" s="123"/>
      <c r="I143" s="119" t="str">
        <f>IFERROR(VLOOKUP(D143,DB!A:F,6,0),"")</f>
        <v/>
      </c>
      <c r="J143" s="119" t="str">
        <f>IFERROR(VLOOKUP(D143,DB!A:G,7,0),"")</f>
        <v/>
      </c>
      <c r="K143" s="125"/>
      <c r="L143" s="121" t="str">
        <f>IFERROR(VLOOKUP(D143,DB!A:I,9,0),"")</f>
        <v/>
      </c>
    </row>
    <row r="144" spans="1:12" ht="15" customHeight="1">
      <c r="A144" s="126"/>
      <c r="B144" s="126" t="str">
        <f>IFERROR(VLOOKUP(D144,DB!A:K,11,0),"")</f>
        <v/>
      </c>
      <c r="C144" s="127"/>
      <c r="D144" s="128"/>
      <c r="E144" s="129"/>
      <c r="F144" s="130"/>
      <c r="G144" s="131">
        <f ca="1">IFERROR(NOW()-F144,"")</f>
        <v>45961.05429537037</v>
      </c>
      <c r="H144" s="130"/>
      <c r="I144" s="126" t="str">
        <f>IFERROR(VLOOKUP(D144,DB!A:F,6,0),"")</f>
        <v/>
      </c>
      <c r="J144" s="126" t="str">
        <f>IFERROR(VLOOKUP(D144,DB!A:G,7,0),"")</f>
        <v/>
      </c>
      <c r="K144" s="132"/>
      <c r="L144" s="128" t="str">
        <f>IFERROR(VLOOKUP(D144,DB!A:I,9,0),"")</f>
        <v/>
      </c>
    </row>
  </sheetData>
  <dataValidations count="2">
    <dataValidation allowBlank="1" showInputMessage="1" showErrorMessage="1" sqref="E1" xr:uid="{A4F81451-56CC-4543-9497-104C4E44EE4B}"/>
    <dataValidation type="list" allowBlank="1" showInputMessage="1" showErrorMessage="1" sqref="E2:E3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4"/>
  <sheetViews>
    <sheetView tabSelected="1" workbookViewId="0">
      <selection activeCell="K15" sqref="K1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39111</v>
      </c>
      <c r="B2" s="37" t="str">
        <f>IFERROR(VLOOKUP(D2,DB!A:K,11,0),"")</f>
        <v>R5</v>
      </c>
      <c r="C2" s="37">
        <v>3</v>
      </c>
      <c r="D2" s="118" t="s">
        <v>36011</v>
      </c>
      <c r="E2" s="37" t="s">
        <v>39021</v>
      </c>
      <c r="F2" s="38">
        <v>45891.832060185188</v>
      </c>
      <c r="G2" s="144">
        <f ca="1">IFERROR(NOW()-F2,"")</f>
        <v>69.222235185181489</v>
      </c>
      <c r="H2" s="38">
        <v>45891.790393518517</v>
      </c>
      <c r="I2" s="37" t="str">
        <f>IFERROR(VLOOKUP(D2,DB!A:F,6,0),"")</f>
        <v>Generator-SG</v>
      </c>
      <c r="J2" s="37" t="str">
        <f>IFERROR(VLOOKUP(D2,DB!A:G,7,0),"")</f>
        <v>Vandalized</v>
      </c>
      <c r="K2" s="37" t="s">
        <v>39112</v>
      </c>
      <c r="L2" s="37" t="str">
        <f>IFERROR(VLOOKUP(D2,DB!A:I,9,0),"")</f>
        <v>Latis</v>
      </c>
      <c r="M2" s="117"/>
    </row>
    <row r="3" spans="1:13" ht="30.75">
      <c r="A3" s="37" t="s">
        <v>39113</v>
      </c>
      <c r="B3" s="37" t="str">
        <f>IFERROR(VLOOKUP(D3,DB!A:K,11,0),"")</f>
        <v>R5</v>
      </c>
      <c r="C3" s="37">
        <v>1</v>
      </c>
      <c r="D3" s="37" t="s">
        <v>33268</v>
      </c>
      <c r="E3" s="37" t="s">
        <v>39100</v>
      </c>
      <c r="F3" s="38">
        <v>45926.188877314817</v>
      </c>
      <c r="G3" s="144">
        <f t="shared" ref="G3" ca="1" si="0">IFERROR(NOW()-F3,"")</f>
        <v>34.865418055553164</v>
      </c>
      <c r="H3" s="38">
        <v>45926.158159722225</v>
      </c>
      <c r="I3" s="37" t="str">
        <f>IFERROR(VLOOKUP(D3,DB!A:F,6,0),"")</f>
        <v>SCECO</v>
      </c>
      <c r="J3" s="37" t="str">
        <f>IFERROR(VLOOKUP(D3,DB!A:G,7,0),"")</f>
        <v>Good</v>
      </c>
      <c r="K3" s="37" t="s">
        <v>39114</v>
      </c>
      <c r="L3" s="37" t="str">
        <f>IFERROR(VLOOKUP(D3,DB!A:I,9,0),"")</f>
        <v>Latis</v>
      </c>
      <c r="M3" s="117"/>
    </row>
    <row r="4" spans="1:13" ht="48" customHeight="1">
      <c r="A4" s="152" t="s">
        <v>39115</v>
      </c>
      <c r="B4" s="152" t="str">
        <f>IFERROR(VLOOKUP(D4,DB!A:K,11,0),"")</f>
        <v>R5</v>
      </c>
      <c r="C4" s="152">
        <v>1</v>
      </c>
      <c r="D4" s="152" t="s">
        <v>34758</v>
      </c>
      <c r="E4" s="152" t="s">
        <v>39100</v>
      </c>
      <c r="F4" s="153">
        <v>45948.661111111112</v>
      </c>
      <c r="G4" s="154">
        <f ca="1">IFERROR(NOW()-F4,"")</f>
        <v>12.393184259257396</v>
      </c>
      <c r="H4" s="153">
        <v>45948.661111111112</v>
      </c>
      <c r="I4" s="152" t="str">
        <f>IFERROR(VLOOKUP(D4,DB!A:F,6,0),"")</f>
        <v>SCECO</v>
      </c>
      <c r="J4" s="152" t="str">
        <f>IFERROR(VLOOKUP(D4,DB!A:G,7,0),"")</f>
        <v>Dead</v>
      </c>
      <c r="K4" s="152" t="s">
        <v>39116</v>
      </c>
      <c r="L4" s="152" t="str">
        <f>IFERROR(VLOOKUP(D4,DB!A:I,9,0),"")</f>
        <v>Latis</v>
      </c>
    </row>
    <row r="5" spans="1:13" ht="15">
      <c r="A5" s="152" t="s">
        <v>39117</v>
      </c>
      <c r="B5" s="152" t="str">
        <f>IFERROR(VLOOKUP(D5,DB!A:K,11,0),"")</f>
        <v>R5</v>
      </c>
      <c r="C5" s="152">
        <v>1</v>
      </c>
      <c r="D5" s="152" t="s">
        <v>32960</v>
      </c>
      <c r="E5" s="152" t="s">
        <v>39021</v>
      </c>
      <c r="F5" s="153">
        <v>45961.017175925925</v>
      </c>
      <c r="G5" s="154">
        <f ca="1">IFERROR(NOW()-F5,"")</f>
        <v>3.711921296780929E-2</v>
      </c>
      <c r="H5" s="153">
        <v>45960.980196759258</v>
      </c>
      <c r="I5" s="152" t="str">
        <f>IFERROR(VLOOKUP(D5,DB!A:F,6,0),"")</f>
        <v>SCECO</v>
      </c>
      <c r="J5" s="152" t="str">
        <f>IFERROR(VLOOKUP(D5,DB!A:G,7,0),"")</f>
        <v>Dead</v>
      </c>
      <c r="K5" s="152" t="s">
        <v>39118</v>
      </c>
      <c r="L5" s="152" t="str">
        <f>IFERROR(VLOOKUP(D5,DB!A:I,9,0),"")</f>
        <v>Latis</v>
      </c>
    </row>
    <row r="6" spans="1:13" ht="15">
      <c r="A6" s="152"/>
      <c r="B6" s="152" t="str">
        <f>IFERROR(VLOOKUP(D6,DB!A:K,11,0),"")</f>
        <v/>
      </c>
      <c r="C6" s="152"/>
      <c r="D6" s="152"/>
      <c r="E6" s="152"/>
      <c r="F6" s="153"/>
      <c r="G6" s="154">
        <f ca="1">IFERROR(NOW()-F6,"")</f>
        <v>45961.054295138892</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45961.054295138892</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45961.054295138892</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45961.054295138892</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45961.054295138892</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45961.054295138892</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45961.054295138892</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45961.054295138892</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45961.054295138892</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45961.054295138892</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45961.054295138892</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45961.054295138892</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45961.054295138892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45961.054295138892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45961.054295138892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45961.054295138892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45961.054295138892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45961.054295138892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45961.054295138892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45961.054295138892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45961.054295138892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45961.054295138892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45961.054295138892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45961.054295138892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45961.054295138892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45961.054295138892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45961.054295138892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45961.054295138892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45961.054295138892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45961.054295138892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45961.054295138892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45961.054295138892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45961.054295138892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45961.054295138892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45961.054295138892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45961.054295138892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45961.054295138892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45961.054295138892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45961.054295138892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45961.054295138892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45961.054295138892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45961.054295138892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45961.054295138892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45961.054295138892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45961.054295138892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45961.054295138892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45961.054295138892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45961.054295138892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45961.054295138892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45961.054295138892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45961.054295138892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45961.054295138892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45961.054295138892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45961.054295138892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45961.054295138892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45961.054295138892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45961.054295138892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45961.054295138892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45961.054295138892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45961.054295138892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45961.054295138892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45961.054295138892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45961.054295138892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45961.054295138892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45961.054295138892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45961.054295138892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45961.054295138892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45961.054295138892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45961.054295138892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45961.054295138892</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45961.054295138892</v>
      </c>
      <c r="H76" s="153"/>
      <c r="I76" s="152" t="str">
        <f>IFERROR(VLOOKUP(D76,DB!A:F,6,0),"")</f>
        <v/>
      </c>
      <c r="J76" s="152" t="str">
        <f>IFERROR(VLOOKUP(D76,DB!A:G,7,0),"")</f>
        <v/>
      </c>
      <c r="K76" s="152"/>
      <c r="L76" s="152" t="str">
        <f>IFERROR(VLOOKUP(D76,DB!A:I,9,0),"")</f>
        <v/>
      </c>
    </row>
    <row r="77" spans="1:12" ht="15">
      <c r="A77" s="158"/>
      <c r="B77" s="158" t="str">
        <f>IFERROR(VLOOKUP(D77,DB!A:K,11,0),"")</f>
        <v/>
      </c>
      <c r="C77" s="158"/>
      <c r="D77" s="158"/>
      <c r="E77" s="158"/>
      <c r="F77" s="159"/>
      <c r="G77" s="160">
        <f ca="1">IFERROR(NOW()-F77,"")</f>
        <v>45961.054295138892</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45961.054295138892</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45961.054295138892</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45961.054295138892</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45961.054295138892</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45961.054295138892</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45961.054295138892</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45961.054295138892</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45961.054295138892</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45961.054295138892</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45961.054295138892</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45961.054295138892</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45961.054295138892</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45961.054295138892</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45961.054295138892</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45961.054295138892</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45961.054295138892</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45961.054295138892</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45961.054295138892</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45961.054295138892</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45961.054295138892</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45961.054295138892</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45961.054295138892</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45961.054295138892</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45961.054295138892</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45961.054295138892</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45961.054295138892</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45961.054295138892</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45961.054295138892</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45961.054295138892</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45961.054295138892</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45961.054295138892</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45961.054295138892</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45961.054295138892</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45961.054295138892</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45961.054295138892</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45961.054295138892</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45961.054295138892</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45961.054295138892</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45961.054295138892</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45961.054295138892</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45961.054295138892</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45961.054295138892</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45961.054295138892</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45961.054295138892</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45961.054295138892</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45961.054295138892</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45961.054295138892</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45961.054295138892</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45961.054295138892</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45961.054295138892</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45961.054295138892</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45961.054295138892</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45961.054295138892</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45961.054295138892</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45961.054295138892</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45961.054295138892</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45961.054295138892</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45961.054295138892</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45961.054295138892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45961.054295138892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45961.054295138892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45961.054295138892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45961.054295138892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45961.054295138892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45961.054295138892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45961.054295138892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45961.054295138892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45961.054295138892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45961.054295138892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45961.054295138892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45961.054295138892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45961.054295138892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45961.054295138892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45961.054295138892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45961.054295138892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45961.054295138892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45961.054295138892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45961.054295138892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45961.054295138892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45961.054295138892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45961.054295138892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45961.054295138892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45961.054295138892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45961.054295138892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45961.054295138892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45961.054295138892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45961.054295138892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45961.054295138892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45961.054295138892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45961.054295138892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45961.054295138892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45961.054295138892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45961.054295138892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45961.054295138892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45961.054295138892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45961.054295138892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45961.054295138892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45961.054295138892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45961.054295138892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45961.054295138892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45961.054295138892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45961.054295138892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45961.054295138892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45961.054295138892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45961.054295138892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45961.054295138892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45961.054295138892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45961.054295138892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45961.054295138892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45961.054295138892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45961.054295138892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45961.054295138892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45961.054295138892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45961.054295138892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45961.054295138892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45961.054295138892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45961.054295138892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45961.054295138892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45961.054295138892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45961.054295138892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45961.054295138892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45961.054295138892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45961.054295138892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45961.054295138892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45961.054295138892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45961.054295138892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45961.054295138892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45961.054295138892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45961.054295138892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45961.054295138892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45961.054295138892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45961.054295138892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45961.054295138892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45961.054295138892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45961.054295138892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45961.054295138892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45961.054295138892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45961.054295138892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45961.054295138892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45961.054295138892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45961.054295138892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45961.054295138892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45961.054295138892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45961.054295138892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45961.054295138892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45961.054295138892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45961.054295138892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45961.054295138892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45961.054295138892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45961.054295138892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45961.054295138892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45961.054295138892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45961.054295138892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45961.054295138892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45961.054295138892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45961.054295138892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45961.054295138892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45961.054295138892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45961.054295138892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45961.054295138892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45961.054295138892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45961.054295138892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45961.054295138892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45961.054295138892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45961.054295138892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45961.054295138892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45961.054295138892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45961.054295138892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45961.054295138892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45961.054295138892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45961.054295138892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45961.054295138892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45961.054295138892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45961.054295138892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45961.054295138892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45961.054295138892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45961.054295138892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45961.054295138892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45961.054295138892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45961.054295138892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45961.054295138892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45961.054295138892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45961.054295138892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45961.054295138892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45961.054295138892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45961.054295138892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45961.054295138892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45961.054295138892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45961.054295138892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45961.054295138892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45961.054295138892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45961.054295138892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45961.054295138892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45961.054295138892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45961.054295138892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45961.054295138892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45961.054295138892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45961.054295138892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45961.054295138892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45961.054295138892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45961.054295138892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45961.054295138892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45961.054295138892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45961.054295138892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45961.054295138892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45961.054295138892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45961.054295138892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45961.054295138892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45961.054295138892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45961.054295138892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45961.054295138892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45961.054295138892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45961.054295138892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45961.054295138892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45961.054295138892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45961.054295138892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45961.054295138892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45961.054295138892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45961.054295138892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45961.054295138892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45961.054295138892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45961.054295138892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45961.054295138892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45961.054295138892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45961.054295138892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45961.054295138892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45961.054295138892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45961.054295138892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45961.054295138892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45961.054295138892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45961.054295138892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45961.054295138892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45961.054295138892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45961.054295138892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45961.054295138892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45961.054295138892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45961.054295138892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45961.054295138892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45961.054295138892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45961.05429537037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45961.05429537037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45961.05429537037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45961.05429537037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45961.05429537037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45961.05429537037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45961.05429537037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45961.05429537037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45961.05429537037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45961.05429537037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45961.05429537037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45961.05429537037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45961.05429537037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45961.05429537037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45961.05429537037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45961.05429537037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45961.05429537037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45961.05429537037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45961.05429537037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45961.05429537037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45961.05429537037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45961.05429537037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45961.05429537037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45961.05429537037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45961.05429537037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45961.05429537037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45961.05429537037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45961.05429537037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45961.05429537037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45961.05429537037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45961.05429537037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45961.05429537037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45961.05429537037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45961.05429537037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45961.05429537037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45961.05429537037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45961.05429537037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45961.05429537037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45961.05429537037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45961.05429537037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45961.05429537037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45961.05429537037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45961.05429537037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45961.05429537037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45961.05429537037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45961.05429537037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45961.05429537037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45961.05429537037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45961.05429537037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45961.05429537037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45961.05429537037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45961.05429537037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45961.05429537037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45961.05429537037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45961.05429537037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45961.05429537037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45961.05429537037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45961.05429537037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45961.05429537037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45961.05429537037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45961.05429537037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45961.05429537037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45961.05429537037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45961.05429537037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45961.05429537037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45961.05429537037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45961.05429537037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45961.05429537037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45961.05429537037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45961.05429537037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45961.05429537037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45961.05429537037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45961.05429537037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45961.05429537037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45961.05429537037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45961.05429537037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45961.05429537037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45961.05429537037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45961.05429537037</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45961.05429537037</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45961.05429537037</v>
      </c>
      <c r="H397" s="159"/>
      <c r="I397" s="158" t="str">
        <f>IFERROR(VLOOKUP(D397,DB!A:F,6,0),"")</f>
        <v/>
      </c>
      <c r="J397" s="158" t="str">
        <f>IFERROR(VLOOKUP(D397,DB!A:G,7,0),"")</f>
        <v/>
      </c>
      <c r="K397" s="158"/>
      <c r="L397" s="158" t="str">
        <f>IFERROR(VLOOKUP(D397,DB!A:I,9,0),"")</f>
        <v/>
      </c>
    </row>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7" ht="15"/>
    <row r="508" ht="15"/>
    <row r="510" ht="15"/>
    <row r="511" ht="15"/>
    <row r="512" ht="15"/>
    <row r="513" ht="15"/>
    <row r="515" ht="15"/>
    <row r="516" ht="15"/>
    <row r="523" ht="15"/>
    <row r="524" ht="15"/>
    <row r="525" ht="15"/>
    <row r="526" ht="15"/>
    <row r="527" ht="15"/>
    <row r="528" ht="15"/>
    <row r="531" ht="15"/>
    <row r="532" ht="15"/>
    <row r="533" ht="15"/>
    <row r="534" ht="15"/>
    <row r="535" ht="15"/>
    <row r="536" ht="15"/>
    <row r="537" ht="15"/>
    <row r="538" ht="15"/>
    <row r="539" ht="15"/>
    <row r="540" ht="15"/>
    <row r="541" ht="15"/>
    <row r="542"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8" ht="15"/>
    <row r="599" ht="15"/>
    <row r="636" ht="15"/>
    <row r="637" ht="15"/>
    <row r="638" ht="15"/>
    <row r="639" ht="15"/>
    <row r="640" ht="15"/>
    <row r="641" ht="15"/>
    <row r="642" ht="15"/>
    <row r="643" ht="15"/>
    <row r="644" ht="15"/>
    <row r="645"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6" ht="15"/>
    <row r="727" ht="15"/>
    <row r="728" ht="15"/>
    <row r="730" ht="15"/>
    <row r="731"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4" ht="15"/>
    <row r="765" ht="15"/>
    <row r="935" ht="15"/>
    <row r="936" ht="15"/>
    <row r="937" ht="15"/>
    <row r="938" ht="15"/>
    <row r="939" ht="15"/>
    <row r="940" ht="15"/>
    <row r="946" ht="15"/>
    <row r="947" ht="15"/>
    <row r="948" ht="15"/>
    <row r="949" ht="15"/>
    <row r="950" ht="15"/>
    <row r="951" ht="15"/>
    <row r="952"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3" ht="15"/>
    <row r="1004" ht="15"/>
    <row r="1010" ht="15"/>
    <row r="1011" ht="15"/>
    <row r="1013" ht="15"/>
    <row r="1014" ht="15"/>
    <row r="1015" ht="15"/>
    <row r="1016" ht="15"/>
    <row r="1017" ht="15"/>
    <row r="1018" ht="15"/>
    <row r="1019" ht="15"/>
    <row r="1021" ht="15"/>
    <row r="1022" ht="15"/>
    <row r="1023"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2" ht="15"/>
    <row r="1093" ht="15"/>
    <row r="1094" ht="15"/>
    <row r="1095" ht="15"/>
    <row r="1096" ht="15"/>
    <row r="1097" ht="15"/>
    <row r="1098" ht="15"/>
    <row r="1099" ht="15"/>
    <row r="1100" ht="15"/>
    <row r="1101" ht="15"/>
    <row r="1102" ht="15"/>
    <row r="1103" ht="15"/>
    <row r="1104" ht="15"/>
    <row r="1105" ht="15"/>
    <row r="1107" ht="15"/>
    <row r="1108" ht="15"/>
    <row r="1109" ht="15"/>
    <row r="1110" ht="15"/>
    <row r="1111" ht="15"/>
    <row r="1112" ht="15"/>
    <row r="1113" ht="15"/>
    <row r="1114" ht="15"/>
    <row r="1115" ht="15"/>
    <row r="1116" ht="15"/>
    <row r="1117" ht="15"/>
    <row r="1118" ht="15"/>
    <row r="1121" ht="15"/>
    <row r="1122" ht="15"/>
    <row r="1123" ht="15"/>
    <row r="1124" ht="15"/>
    <row r="1125" ht="15"/>
    <row r="1126" ht="15"/>
    <row r="1127" ht="15"/>
    <row r="1129" ht="15"/>
    <row r="1130" ht="15"/>
    <row r="1131" ht="15"/>
    <row r="1132" ht="15"/>
    <row r="1133" ht="15"/>
    <row r="1134" ht="15"/>
    <row r="1135" ht="15"/>
    <row r="1136" ht="15"/>
    <row r="1137" ht="15"/>
    <row r="1138" ht="15"/>
    <row r="1139" ht="15"/>
    <row r="1141" ht="15"/>
    <row r="1142" ht="15"/>
    <row r="1143" ht="15"/>
    <row r="1144" ht="15"/>
    <row r="1145" ht="15"/>
    <row r="1146" ht="15"/>
    <row r="1147" ht="15"/>
    <row r="1148" ht="15"/>
    <row r="1149" ht="15"/>
    <row r="1150" ht="15"/>
    <row r="1158" ht="15"/>
    <row r="1159" ht="15"/>
    <row r="1162" ht="15"/>
    <row r="1163" ht="15"/>
    <row r="1164" ht="15"/>
    <row r="1165" ht="15"/>
    <row r="1166" ht="15"/>
    <row r="1167" ht="15"/>
    <row r="1168" ht="15"/>
    <row r="1169" ht="15"/>
    <row r="1172" ht="15"/>
    <row r="1173" ht="15"/>
    <row r="1174" ht="15"/>
    <row r="1175" ht="15"/>
    <row r="1176" ht="15"/>
    <row r="1177" ht="15"/>
    <row r="1178" ht="15"/>
    <row r="1179" ht="15"/>
    <row r="1180" ht="15"/>
    <row r="1181" ht="15"/>
    <row r="1182" ht="15"/>
    <row r="1183" ht="15"/>
    <row r="1185" ht="15"/>
    <row r="1186" ht="15"/>
    <row r="1187" ht="15"/>
    <row r="1190" ht="15"/>
    <row r="1192" ht="15"/>
    <row r="1194" ht="15"/>
    <row r="1197" ht="15"/>
    <row r="1198" ht="15"/>
    <row r="1199" ht="15"/>
    <row r="1201" ht="15"/>
    <row r="1203" ht="15"/>
    <row r="1204" ht="15"/>
    <row r="1205" ht="15"/>
    <row r="1206" ht="15"/>
    <row r="1207" ht="15"/>
    <row r="1209" ht="15"/>
    <row r="1210" ht="15"/>
    <row r="1211" ht="15"/>
    <row r="1212" ht="15"/>
    <row r="1214" ht="15"/>
    <row r="1216" ht="15"/>
    <row r="1217" ht="15"/>
    <row r="1219" ht="15"/>
    <row r="1220" ht="15"/>
    <row r="1221" ht="15"/>
    <row r="1222" ht="15"/>
    <row r="1224" ht="15"/>
    <row r="1226" ht="15"/>
    <row r="1227" ht="15"/>
    <row r="1228" ht="15"/>
    <row r="1229" ht="15"/>
    <row r="1231" ht="15"/>
    <row r="1232" ht="15"/>
    <row r="1233" ht="15"/>
    <row r="1234" ht="15"/>
    <row r="1235" ht="15"/>
    <row r="1236" ht="15"/>
    <row r="1237" ht="15"/>
    <row r="1240" ht="15"/>
    <row r="1242" ht="15"/>
    <row r="1243" ht="15"/>
    <row r="1244" ht="15"/>
    <row r="1245" ht="15"/>
    <row r="1246" ht="15"/>
    <row r="1247" ht="15"/>
    <row r="1248" ht="15"/>
    <row r="1249" ht="15"/>
    <row r="1252" ht="15"/>
    <row r="1253" ht="15"/>
    <row r="1255" ht="15"/>
    <row r="1257" ht="15"/>
    <row r="1258" ht="15"/>
    <row r="1259" ht="15"/>
    <row r="1260" ht="15"/>
    <row r="1261" ht="15"/>
    <row r="1265" ht="15"/>
    <row r="1266" ht="15"/>
    <row r="1268" ht="15"/>
    <row r="1269" ht="15"/>
    <row r="1272" ht="15"/>
    <row r="1273" ht="15"/>
    <row r="1277" ht="15"/>
    <row r="1284" ht="15"/>
  </sheetData>
  <dataValidations count="2">
    <dataValidation allowBlank="1" showInputMessage="1" showErrorMessage="1" sqref="E1" xr:uid="{920C6338-E771-4DAE-8C89-92A9093EA4DE}"/>
    <dataValidation type="list" allowBlank="1" showInputMessage="1" showErrorMessage="1" sqref="E2:E39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1"/>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R6</v>
      </c>
      <c r="C2" s="105"/>
      <c r="D2" s="103" t="s">
        <v>30028</v>
      </c>
      <c r="E2" s="106"/>
      <c r="F2" s="107"/>
      <c r="G2" s="77">
        <f ca="1">IFERROR(NOW()-F2,"-")</f>
        <v>45961.054295023147</v>
      </c>
      <c r="H2" s="107"/>
      <c r="I2" s="103" t="str">
        <f>IFERROR(VLOOKUP(D2,DB!A:F,6,0),"")</f>
        <v>SCECO</v>
      </c>
      <c r="J2" s="102" t="str">
        <f>IFERROR(VLOOKUP(D2,DB!A:G,7,0),"")</f>
        <v>Dead</v>
      </c>
      <c r="K2" s="108"/>
      <c r="L2" s="109" t="str">
        <f>IFERROR(VLOOKUP(D2,DB!A:I,9,0),"")</f>
        <v>Latis</v>
      </c>
    </row>
    <row r="3" spans="1:16383" ht="31.5" customHeight="1">
      <c r="A3" s="104"/>
      <c r="B3" s="103" t="str">
        <f>IFERROR(VLOOKUP(D3,DB!A:K,11,0),"")</f>
        <v/>
      </c>
      <c r="C3" s="105"/>
      <c r="D3" s="103"/>
      <c r="E3" s="106"/>
      <c r="F3" s="107"/>
      <c r="G3" s="77">
        <f ca="1">IFERROR(NOW()-F3,"-")</f>
        <v>45961.054295138892</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45961.054295138892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45961.054295138892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45961.054295138892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45961.054295138892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45961.054295138892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45961.054295138892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45961.054295138892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45961.054295138892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45961.054295138892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45961.054295138892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45961.054295138892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45961.054295138892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45961.054295138892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45961.054295138892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45961.054295138892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45961.054295138892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45961.054295138892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45961.054295138892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45961.054295138892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45961.054295138892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45961.054295138892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45961.054295138892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45961.054295138892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45961.054295138892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45961.054295138892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45961.054295138892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45961.054295138892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45961.054295138892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45961.054295138892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45961.054295138892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45961.054295138892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45961.054295138892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45961.054295138892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45961.054295138892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45961.054295138892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45961.054295138892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45961.054295138892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45961.054295138892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45961.054295138892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45961.054295138892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45961.054295138892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45961.054295138892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45961.054295138892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45961.054295138892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45961.054295138892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45961.054295138892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45961.054295138892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45961.054295138892</v>
      </c>
      <c r="H51" s="107"/>
      <c r="I51" s="103" t="str">
        <f>IFERROR(VLOOKUP(D51,DB!A:F,6,0),"")</f>
        <v/>
      </c>
      <c r="J51" s="102" t="str">
        <f>IFERROR(VLOOKUP(D51,DB!A:G,7,0),"")</f>
        <v/>
      </c>
      <c r="K51" s="108"/>
      <c r="L51" s="109" t="str">
        <f>IFERROR(VLOOKUP(D51,DB!A:I,9,0),"")</f>
        <v/>
      </c>
    </row>
  </sheetData>
  <dataValidations count="2">
    <dataValidation allowBlank="1" showInputMessage="1" showErrorMessage="1" sqref="E1" xr:uid="{380493DB-286A-4683-AF55-C78F04945A49}"/>
    <dataValidation type="list" allowBlank="1" showInputMessage="1" showErrorMessage="1" sqref="E2:E5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2025-10-30T22:18:45Z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